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5000" activeTab="0"/>
  </bookViews>
  <sheets>
    <sheet name="Mileage log" sheetId="1" r:id="rId1"/>
    <sheet name="Summary by month" sheetId="2" r:id="rId2"/>
    <sheet name="Instructions" sheetId="3" r:id="rId3"/>
  </sheets>
  <definedNames>
    <definedName name="_xlnm.Print_Area" localSheetId="0">'Mileage log'!$A$1:$L$412</definedName>
    <definedName name="_xlnm.Print_Titles" localSheetId="0">'Mileage log'!$10:$10</definedName>
  </definedNames>
  <calcPr calcId="191029" fullCalcOnLoad="1"/>
</workbook>
</file>

<file path=xl/sharedStrings.xml><?xml version="1.0" encoding="utf-8"?>
<sst xmlns="http://schemas.openxmlformats.org/spreadsheetml/2006/main" count="72" uniqueCount="72">
  <si>
    <t xml:space="preserve">Mileage log</t>
  </si>
  <si>
    <t xml:space="preserve">Driver</t>
  </si>
  <si>
    <t xml:space="preserve">Your name</t>
  </si>
  <si>
    <t xml:space="preserve">Rate per unit</t>
  </si>
  <si>
    <t xml:space="preserve">2026 IRS business rate: 72.5¢ a mile Jan 1 to Jun 30, 76¢ from Jul 1.</t>
  </si>
  <si>
    <t xml:space="preserve">Tax year</t>
  </si>
  <si>
    <t xml:space="preserve">New rate from (date, optional)</t>
  </si>
  <si>
    <t xml:space="preserve">2026 CRA allowance limit: 73¢ a km for the first 5,000 km, 67¢ after</t>
  </si>
  <si>
    <t xml:space="preserve">Units</t>
  </si>
  <si>
    <t xml:space="preserve">miles</t>
  </si>
  <si>
    <t xml:space="preserve">New rate</t>
  </si>
  <si>
    <t xml:space="preserve">(77¢ and 71¢ in the territories). See the Instructions tab.</t>
  </si>
  <si>
    <t xml:space="preserve">Odometer at start of year</t>
  </si>
  <si>
    <t xml:space="preserve">Tier limit (optional, CRA: 5,000)</t>
  </si>
  <si>
    <t xml:space="preserve">Odometer at end of year</t>
  </si>
  <si>
    <t xml:space="preserve">Rate after the tier limit</t>
  </si>
  <si>
    <t xml:space="preserve">Total distance driven</t>
  </si>
  <si>
    <t xml:space="preserve">Business distance</t>
  </si>
  <si>
    <t xml:space="preserve">Total amount</t>
  </si>
  <si>
    <t xml:space="preserve">Business use of the vehicle</t>
  </si>
  <si>
    <t xml:space="preserve">Date</t>
  </si>
  <si>
    <t xml:space="preserve">Vehicle</t>
  </si>
  <si>
    <t xml:space="preserve">Start location</t>
  </si>
  <si>
    <t xml:space="preserve">Destination</t>
  </si>
  <si>
    <t xml:space="preserve">Business purpose</t>
  </si>
  <si>
    <t xml:space="preserve">Customer or job</t>
  </si>
  <si>
    <t xml:space="preserve">Odometer start</t>
  </si>
  <si>
    <t xml:space="preserve">Odometer end</t>
  </si>
  <si>
    <t xml:space="preserve">Distance</t>
  </si>
  <si>
    <t xml:space="preserve">Rate</t>
  </si>
  <si>
    <t xml:space="preserve">Amount</t>
  </si>
  <si>
    <t xml:space="preserve">Billable?</t>
  </si>
  <si>
    <t xml:space="preserve">Van</t>
  </si>
  <si>
    <t xml:space="preserve">Office</t>
  </si>
  <si>
    <t xml:space="preserve">Smith residence</t>
  </si>
  <si>
    <t xml:space="preserve">Quote visit, kitchen refit</t>
  </si>
  <si>
    <t xml:space="preserve">Smith</t>
  </si>
  <si>
    <t xml:space="preserve">Y</t>
  </si>
  <si>
    <t xml:space="preserve">Supplier yard</t>
  </si>
  <si>
    <t xml:space="preserve">Pick up materials</t>
  </si>
  <si>
    <t xml:space="preserve">Bank</t>
  </si>
  <si>
    <t xml:space="preserve">Deposit cheques</t>
  </si>
  <si>
    <t xml:space="preserve">N</t>
  </si>
  <si>
    <t xml:space="preserve">Template from AcboBooks · acbobooks.com</t>
  </si>
  <si>
    <t xml:space="preserve">Summary by month</t>
  </si>
  <si>
    <t xml:space="preserve">Month</t>
  </si>
  <si>
    <t xml:space="preserve">Trips</t>
  </si>
  <si>
    <t xml:space="preserve">Year</t>
  </si>
  <si>
    <t xml:space="preserve">Billable, not yet invoiced: filter the Billable? column on the log for Y.</t>
  </si>
  <si>
    <t xml:space="preserve">Mileage log template (IRS and CRA)</t>
  </si>
  <si>
    <t xml:space="preserve">A vehicle logbook with the columns the IRS and the CRA expect: date, where you went, why, and how far, plus odometer readings for the year. It works out the amount at the standard rate (or the CRA allowance limits) and totals it by month.</t>
  </si>
  <si>
    <t xml:space="preserve">How to use it</t>
  </si>
  <si>
    <t xml:space="preserve">Enter your name, the tax year and the units (miles in the US, km in Canada). Write down the odometer reading on the first day of the year, and again on the last day.</t>
  </si>
  <si>
    <t xml:space="preserve">Set the rates. US: 72.5 cents (0.725) with a new rate of 0.76 from July 1, 2026, as already filled in. Canada: set the rate to 0.73, clear the new-rate date, set the tier limit to 5,000 and the rate after it to 0.67 (0.77 and 0.71 in the territories).</t>
  </si>
  <si>
    <t xml:space="preserve">Clear the three sample trips.</t>
  </si>
  <si>
    <t xml:space="preserve">Log each business trip on the day you drive it: date, vehicle, start and destination, business purpose, customer or job, and the odometer readings. Distance calculates; you can also type the distance straight in.</t>
  </si>
  <si>
    <t xml:space="preserve">Mark trips you will bill to a customer as Y in Billable?.</t>
  </si>
  <si>
    <t xml:space="preserve">The Summary by month sheet totals trips, distance and amount for each month and the year.</t>
  </si>
  <si>
    <t xml:space="preserve">Good to know</t>
  </si>
  <si>
    <t xml:space="preserve">•</t>
  </si>
  <si>
    <t xml:space="preserve">Shaded (pale yellow) cells are for your entries. White cells calculate from them. Nothing is locked, so you can change any formula, but you shouldn't need to.</t>
  </si>
  <si>
    <t xml:space="preserve">US: the IRS business standard mileage rate for 2026 is 72.5 cents a mile for January 1 to June 30 and 76 cents a mile from July 1 to December 31 (IR-2026-29). You can use the standard rate or actual costs; the rules on switching are in IRS Publication 463.</t>
  </si>
  <si>
    <t xml:space="preserve">Canada: 73 cents a km for the first 5,000 km and 67 cents after (77 and 71 cents in the Yukon, Northwest Territories and Nunavut) are the 2026 limits on tax-exempt allowances an employer pays employees. Self-employed people deduct actual vehicle costs times their business-use percentage, so for them the log's job is to prove the business-use percentage.</t>
  </si>
  <si>
    <t xml:space="preserve">The tier limit counts from the first trip on this log, so start a new copy each calendar year.</t>
  </si>
  <si>
    <t xml:space="preserve">Record trips as they happen. A log rebuilt at year end is the first thing an auditor questions. Keep it with your records: generally at least three years for the IRS (longer in some cases) and six years for the CRA.</t>
  </si>
  <si>
    <t xml:space="preserve">This template is general information, not tax, legal or accounting advice. Check with your accountant before relying on it for a return.</t>
  </si>
  <si>
    <t xml:space="preserve">Sources</t>
  </si>
  <si>
    <t xml:space="preserve">IRS, Standard mileage rates (updated July 2026): irs.gov/tax-professionals/standard-mileage-rates</t>
  </si>
  <si>
    <t xml:space="preserve">IRS Publication 463, Travel, Gift, and Car Expenses: irs.gov/publications/p463</t>
  </si>
  <si>
    <t xml:space="preserve">Department of Finance Canada, 2026 automobile deduction limits and expense benefit rates (January 14, 2026): canada.ca</t>
  </si>
  <si>
    <t xml:space="preserve">When the spreadsheet stops being enough</t>
  </si>
  <si>
    <t xml:space="preserve">AcboBooks is Windows desktop accounting software for US and Canadian small businesses: bought once, with your company file kept on your own PC. Free 15-day trial at acbobooks.com. More about this template: acbobooks.com/templates/mileage-log-template/</t>
  </si>
</sst>
</file>

<file path=xl/styles.xml><?xml version="1.0" encoding="utf-8"?>
<styleSheet xmlns="http://schemas.openxmlformats.org/spreadsheetml/2006/main">
  <numFmts count="6">
    <numFmt numFmtId="164" formatCode="#,##0.0"/>
    <numFmt numFmtId="165" formatCode="0.000"/>
    <numFmt numFmtId="166" formatCode="mmm d, yyyy"/>
    <numFmt numFmtId="167" formatCode="0.0%"/>
    <numFmt numFmtId="168" formatCode="#,##0.00;[Red](#,##0.00);&quot;-&quot;"/>
    <numFmt numFmtId="169" formatCode="mmmm"/>
  </numFmts>
  <fonts count="9">
    <font>
      <sz val="11"/>
      <color rgb="FF1F2937"/>
      <name val="Calibri"/>
      <family val="2"/>
    </font>
    <font>
      <b/>
      <sz val="20"/>
      <color rgb="FF8B2635"/>
      <name val="Calibri"/>
      <family val="2"/>
    </font>
    <font>
      <sz val="10"/>
      <color rgb="FF6B7280"/>
      <name val="Calibri"/>
      <family val="2"/>
    </font>
    <font>
      <b/>
      <sz val="11"/>
      <color rgb="FF1F2937"/>
      <name val="Calibri"/>
      <family val="2"/>
    </font>
    <font>
      <b/>
      <sz val="11"/>
      <color rgb="FFFFFFFF"/>
      <name val="Calibri"/>
      <family val="2"/>
    </font>
    <font>
      <i/>
      <sz val="9"/>
      <color rgb="FF6B7280"/>
      <name val="Calibri"/>
      <family val="2"/>
    </font>
    <font>
      <b/>
      <sz val="18"/>
      <color rgb="FF8B2635"/>
      <name val="Calibri"/>
      <family val="2"/>
    </font>
    <font>
      <b/>
      <sz val="12"/>
      <color rgb="FF8B2635"/>
      <name val="Calibri"/>
      <family val="2"/>
    </font>
    <font>
      <b/>
      <sz val="11"/>
      <color rgb="FF8B2635"/>
      <name val="Calibri"/>
      <family val="2"/>
    </font>
  </fonts>
  <fills count="5">
    <fill>
      <patternFill patternType="none"/>
    </fill>
    <fill>
      <patternFill patternType="gray125"/>
    </fill>
    <fill>
      <patternFill patternType="solid">
        <fgColor rgb="FFFFFBEA"/>
        <bgColor indexed="64"/>
      </patternFill>
    </fill>
    <fill>
      <patternFill patternType="solid">
        <fgColor rgb="FF8B2635"/>
        <bgColor indexed="64"/>
      </patternFill>
    </fill>
    <fill>
      <patternFill patternType="solid">
        <fgColor rgb="FFF9FAFB"/>
        <bgColor indexed="64"/>
      </patternFill>
    </fill>
  </fills>
  <borders count="5">
    <border>
      <left/>
      <right/>
      <top/>
      <bottom/>
      <diagonal/>
    </border>
    <border>
      <left style="thin">
        <color rgb="FFD1D5DB"/>
      </left>
      <right style="thin">
        <color rgb="FFD1D5DB"/>
      </right>
      <top style="thin">
        <color rgb="FFD1D5DB"/>
      </top>
      <bottom style="thin">
        <color rgb="FFD1D5DB"/>
      </bottom>
      <diagonal/>
    </border>
    <border>
      <left style="thin">
        <color rgb="FF8B2635"/>
      </left>
      <right style="thin">
        <color rgb="FF8B2635"/>
      </right>
      <top style="thin">
        <color rgb="FF8B2635"/>
      </top>
      <bottom style="thin">
        <color rgb="FF8B2635"/>
      </bottom>
      <diagonal/>
    </border>
    <border>
      <left/>
      <right/>
      <top style="thin">
        <color rgb="FF1F2937"/>
      </top>
      <bottom style="thin">
        <color rgb="FF1F2937"/>
      </bottom>
      <diagonal/>
    </border>
    <border>
      <left style="thin">
        <color rgb="FFD1D5DB"/>
      </left>
      <right style="thin">
        <color rgb="FFD1D5DB"/>
      </right>
      <top style="thin">
        <color rgb="FF1F2937"/>
      </top>
      <bottom style="thin">
        <color rgb="FF1F2937"/>
      </bottom>
      <diagonal/>
    </border>
  </borders>
  <cellStyleXfs count="1">
    <xf numFmtId="0" fontId="0" fillId="0" borderId="0"/>
  </cellStyleXfs>
  <cellXfs count="30">
    <xf numFmtId="0" fontId="0" fillId="0" borderId="0" xfId="0"/>
    <xf numFmtId="0" fontId="1" fillId="0" borderId="0" xfId="0" applyFont="1"/>
    <xf numFmtId="0" fontId="2" fillId="0" borderId="0" xfId="0" applyFont="1"/>
    <xf numFmtId="0" fontId="0" fillId="2" borderId="1" xfId="0" applyFill="1" applyBorder="1" applyProtection="1">
      <protection locked="0"/>
    </xf>
    <xf numFmtId="1" fontId="0" fillId="2" borderId="1" xfId="0" applyNumberFormat="1" applyFill="1" applyBorder="1" applyAlignment="1" applyProtection="1">
      <alignment horizontal="left"/>
      <protection locked="0"/>
    </xf>
    <xf numFmtId="0" fontId="0" fillId="2" borderId="1" xfId="0" applyFill="1" applyBorder="1" applyAlignment="1" applyProtection="1">
      <alignment horizontal="center"/>
      <protection locked="0"/>
    </xf>
    <xf numFmtId="0" fontId="0" fillId="2" borderId="1" xfId="0" applyFill="1" applyBorder="1" applyAlignment="1" applyProtection="1">
      <alignment horizontal="center"/>
      <protection locked="0"/>
    </xf>
    <xf numFmtId="164" fontId="0" fillId="0" borderId="1" xfId="0" applyNumberFormat="1" applyBorder="1"/>
    <xf numFmtId="0" fontId="2" fillId="0" borderId="0" xfId="0" applyFont="1" applyAlignment="1">
      <alignment horizontal="right"/>
    </xf>
    <xf numFmtId="165" fontId="0" fillId="2" borderId="1" xfId="0" applyNumberFormat="1" applyFill="1" applyBorder="1" applyProtection="1">
      <protection locked="0"/>
    </xf>
    <xf numFmtId="166" fontId="0" fillId="2" borderId="1" xfId="0" applyNumberFormat="1" applyFill="1" applyBorder="1" applyAlignment="1" applyProtection="1">
      <alignment horizontal="left"/>
      <protection locked="0"/>
    </xf>
    <xf numFmtId="164" fontId="3" fillId="0" borderId="1" xfId="0" applyNumberFormat="1" applyFont="1" applyBorder="1"/>
    <xf numFmtId="167" fontId="3" fillId="0" borderId="1" xfId="0" applyNumberFormat="1" applyFont="1" applyBorder="1"/>
    <xf numFmtId="168" fontId="3" fillId="0" borderId="1" xfId="0" applyNumberFormat="1" applyFont="1" applyBorder="1"/>
    <xf numFmtId="0" fontId="4" fillId="3" borderId="2" xfId="0" applyFont="1" applyFill="1" applyBorder="1" applyAlignment="1">
      <alignment horizontal="center" vertical="center" wrapText="1"/>
    </xf>
    <xf numFmtId="164" fontId="0" fillId="0" borderId="1" xfId="0" applyNumberFormat="1" applyBorder="1" applyProtection="1">
      <protection locked="0"/>
    </xf>
    <xf numFmtId="165" fontId="0" fillId="0" borderId="1" xfId="0" applyNumberFormat="1" applyBorder="1"/>
    <xf numFmtId="168" fontId="0" fillId="0" borderId="1" xfId="0" applyNumberFormat="1" applyBorder="1"/>
    <xf numFmtId="0" fontId="5" fillId="0" borderId="0" xfId="0" applyFont="1"/>
    <xf numFmtId="0" fontId="4" fillId="3" borderId="2" xfId="0" applyFont="1" applyFill="1" applyBorder="1" applyAlignment="1">
      <alignment horizontal="left" vertical="center" wrapText="1"/>
    </xf>
    <xf numFmtId="169" fontId="0" fillId="0" borderId="1" xfId="0" applyNumberFormat="1" applyBorder="1"/>
    <xf numFmtId="1" fontId="0" fillId="0" borderId="1" xfId="0" applyNumberFormat="1" applyBorder="1" applyAlignment="1">
      <alignment horizontal="center"/>
    </xf>
    <xf numFmtId="0" fontId="3" fillId="4" borderId="3" xfId="0" applyFont="1" applyFill="1" applyBorder="1"/>
    <xf numFmtId="1" fontId="3" fillId="4" borderId="4" xfId="0" applyNumberFormat="1" applyFont="1" applyFill="1" applyBorder="1"/>
    <xf numFmtId="164" fontId="3" fillId="4" borderId="4" xfId="0" applyNumberFormat="1" applyFont="1" applyFill="1" applyBorder="1"/>
    <xf numFmtId="168" fontId="3" fillId="4" borderId="4" xfId="0" applyNumberFormat="1" applyFont="1" applyFill="1" applyBorder="1"/>
    <xf numFmtId="0" fontId="6" fillId="0" borderId="0" xfId="0" applyFont="1"/>
    <xf numFmtId="0" fontId="0" fillId="0" borderId="0" xfId="0" applyAlignment="1">
      <alignment vertical="top" wrapText="1"/>
    </xf>
    <xf numFmtId="0" fontId="7" fillId="0" borderId="0" xfId="0" applyFont="1"/>
    <xf numFmtId="0" fontId="8" fillId="0" borderId="0" xfId="0" applyFont="1" applyAlignment="1">
      <alignment horizontal="right" vertical="top"/>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tabColor rgb="FF8B2635"/>
    <pageSetUpPr fitToPage="1"/>
  </sheetPr>
  <dimension ref="A1:L412"/>
  <sheetViews>
    <sheetView tabSelected="1" workbookViewId="0">
      <pane ySplit="10" topLeftCell="A11" activePane="bottomLeft" state="frozen"/>
      <selection pane="bottomLeft" activeCell="A11" sqref="A11"/>
    </sheetView>
  </sheetViews>
  <sheetFormatPr defaultRowHeight="15"/>
  <cols>
    <col min="1" max="1" width="12" customWidth="1"/>
    <col min="2" max="2" width="14" customWidth="1"/>
    <col min="3" max="3" width="22" customWidth="1"/>
    <col min="4" max="4" width="22" customWidth="1"/>
    <col min="5" max="5" width="34" customWidth="1"/>
    <col min="6" max="6" width="20" customWidth="1"/>
    <col min="7" max="7" width="11" customWidth="1"/>
    <col min="8" max="8" width="11" customWidth="1"/>
    <col min="9" max="9" width="10" customWidth="1"/>
    <col min="10" max="10" width="9" customWidth="1"/>
    <col min="11" max="11" width="12" customWidth="1"/>
    <col min="12" max="12" width="9" customWidth="1"/>
  </cols>
  <sheetData>
    <row r="1" ht="28" customHeight="1">
      <c r="A1" s="1" t="s">
        <v>0</v>
      </c>
    </row>
    <row r="2">
      <c r="A2" s="2" t="s">
        <v>1</v>
      </c>
      <c r="C2" s="3" t="s">
        <v>2</v>
      </c>
      <c r="E2" s="8" t="s">
        <v>3</v>
      </c>
      <c r="F2" s="9">
        <v>0.725</v>
      </c>
      <c r="H2" s="2" t="s">
        <v>4</v>
      </c>
    </row>
    <row r="3">
      <c r="A3" s="2" t="s">
        <v>5</v>
      </c>
      <c r="C3" s="4">
        <v>2026</v>
      </c>
      <c r="E3" s="8" t="s">
        <v>6</v>
      </c>
      <c r="F3" s="10">
        <v>46204</v>
      </c>
      <c r="H3" s="2" t="s">
        <v>7</v>
      </c>
    </row>
    <row r="4">
      <c r="A4" s="2" t="s">
        <v>8</v>
      </c>
      <c r="C4" s="5" t="s">
        <v>9</v>
      </c>
      <c r="E4" s="8" t="s">
        <v>10</v>
      </c>
      <c r="F4" s="9">
        <v>0.76</v>
      </c>
      <c r="H4" s="2" t="s">
        <v>11</v>
      </c>
    </row>
    <row r="5">
      <c r="A5" s="2" t="s">
        <v>12</v>
      </c>
      <c r="C5" s="6">
        <v>41250</v>
      </c>
      <c r="E5" s="8" t="s">
        <v>13</v>
      </c>
      <c r="F5" s="6"/>
    </row>
    <row r="6">
      <c r="A6" s="2" t="s">
        <v>14</v>
      </c>
      <c r="C6" s="6"/>
      <c r="E6" s="8" t="s">
        <v>15</v>
      </c>
      <c r="F6" s="9"/>
    </row>
    <row r="7">
      <c r="A7" s="2" t="s">
        <v>16</v>
      </c>
      <c r="C7" s="7">
        <f>IF(AND(ISNUMBER(C5),ISNUMBER(C6)),C6-C5,"")</f>
      </c>
      <c r="E7" s="8" t="s">
        <v>17</v>
      </c>
      <c r="F7" s="11">
        <f>SUM(I11:I410)</f>
      </c>
    </row>
    <row r="8">
      <c r="A8" s="2" t="s">
        <v>18</v>
      </c>
      <c r="C8" s="13">
        <f>SUM(K11:K410)</f>
      </c>
      <c r="E8" s="8" t="s">
        <v>19</v>
      </c>
      <c r="F8" s="12">
        <f>IFERROR(F7/C7,"")</f>
      </c>
    </row>
    <row r="10" ht="30" customHeight="1">
      <c r="A10" s="14" t="s">
        <v>20</v>
      </c>
      <c r="B10" s="14" t="s">
        <v>21</v>
      </c>
      <c r="C10" s="14" t="s">
        <v>22</v>
      </c>
      <c r="D10" s="14" t="s">
        <v>23</v>
      </c>
      <c r="E10" s="14" t="s">
        <v>24</v>
      </c>
      <c r="F10" s="14" t="s">
        <v>25</v>
      </c>
      <c r="G10" s="14" t="s">
        <v>26</v>
      </c>
      <c r="H10" s="14" t="s">
        <v>27</v>
      </c>
      <c r="I10" s="14" t="s">
        <v>28</v>
      </c>
      <c r="J10" s="14" t="s">
        <v>29</v>
      </c>
      <c r="K10" s="14" t="s">
        <v>30</v>
      </c>
      <c r="L10" s="14" t="s">
        <v>31</v>
      </c>
    </row>
    <row r="11">
      <c r="A11" s="10">
        <v>46300</v>
      </c>
      <c r="B11" s="3" t="s">
        <v>32</v>
      </c>
      <c r="C11" s="3" t="s">
        <v>33</v>
      </c>
      <c r="D11" s="3" t="s">
        <v>34</v>
      </c>
      <c r="E11" s="3" t="s">
        <v>35</v>
      </c>
      <c r="F11" s="3" t="s">
        <v>36</v>
      </c>
      <c r="G11" s="6">
        <v>41250</v>
      </c>
      <c r="H11" s="6">
        <v>41268</v>
      </c>
      <c r="I11" s="15">
        <f>IF(AND(ISNUMBER(G11),ISNUMBER(H11)),H11-G11,"")</f>
      </c>
      <c r="J11" s="16">
        <f>IF(A11="","",IF(AND(ISNUMBER($F$3),ISNUMBER($F$4),A11&gt;=$F$3),$F$4,$F$2))</f>
      </c>
      <c r="K11" s="17">
        <f>IF(OR(A11="",NOT(ISNUMBER(I11))),"",IF(ISNUMBER($F$5),ROUND(J11*MIN(I11,MAX(0,$F$5-SUM(I$10:I10)))+N($F$6)*MAX(0,I11-MAX(0,$F$5-SUM(I$10:I10))),2),ROUND(I11*J11,2)))</f>
      </c>
      <c r="L11" s="5" t="s">
        <v>37</v>
      </c>
    </row>
    <row r="12">
      <c r="A12" s="10">
        <v>46301</v>
      </c>
      <c r="B12" s="3" t="s">
        <v>32</v>
      </c>
      <c r="C12" s="3" t="s">
        <v>33</v>
      </c>
      <c r="D12" s="3" t="s">
        <v>38</v>
      </c>
      <c r="E12" s="3" t="s">
        <v>39</v>
      </c>
      <c r="F12" s="3" t="s">
        <v>36</v>
      </c>
      <c r="G12" s="6">
        <v>41268</v>
      </c>
      <c r="H12" s="6">
        <v>41291</v>
      </c>
      <c r="I12" s="15">
        <f>IF(AND(ISNUMBER(G12),ISNUMBER(H12)),H12-G12,"")</f>
      </c>
      <c r="J12" s="16">
        <f>IF(A12="","",IF(AND(ISNUMBER($F$3),ISNUMBER($F$4),A12&gt;=$F$3),$F$4,$F$2))</f>
      </c>
      <c r="K12" s="17">
        <f>IF(OR(A12="",NOT(ISNUMBER(I12))),"",IF(ISNUMBER($F$5),ROUND(J12*MIN(I12,MAX(0,$F$5-SUM(I$10:I11)))+N($F$6)*MAX(0,I12-MAX(0,$F$5-SUM(I$10:I11))),2),ROUND(I12*J12,2)))</f>
      </c>
      <c r="L12" s="5" t="s">
        <v>37</v>
      </c>
    </row>
    <row r="13">
      <c r="A13" s="10">
        <v>46303</v>
      </c>
      <c r="B13" s="3" t="s">
        <v>32</v>
      </c>
      <c r="C13" s="3" t="s">
        <v>33</v>
      </c>
      <c r="D13" s="3" t="s">
        <v>40</v>
      </c>
      <c r="E13" s="3" t="s">
        <v>41</v>
      </c>
      <c r="F13" s="3"/>
      <c r="G13" s="6">
        <v>41291</v>
      </c>
      <c r="H13" s="6">
        <v>41297</v>
      </c>
      <c r="I13" s="15">
        <f>IF(AND(ISNUMBER(G13),ISNUMBER(H13)),H13-G13,"")</f>
      </c>
      <c r="J13" s="16">
        <f>IF(A13="","",IF(AND(ISNUMBER($F$3),ISNUMBER($F$4),A13&gt;=$F$3),$F$4,$F$2))</f>
      </c>
      <c r="K13" s="17">
        <f>IF(OR(A13="",NOT(ISNUMBER(I13))),"",IF(ISNUMBER($F$5),ROUND(J13*MIN(I13,MAX(0,$F$5-SUM(I$10:I12)))+N($F$6)*MAX(0,I13-MAX(0,$F$5-SUM(I$10:I12))),2),ROUND(I13*J13,2)))</f>
      </c>
      <c r="L13" s="5" t="s">
        <v>42</v>
      </c>
    </row>
    <row r="14">
      <c r="A14" s="10"/>
      <c r="B14" s="3"/>
      <c r="C14" s="3"/>
      <c r="D14" s="3"/>
      <c r="E14" s="3"/>
      <c r="F14" s="3"/>
      <c r="G14" s="6"/>
      <c r="H14" s="6"/>
      <c r="I14" s="15">
        <f>IF(AND(ISNUMBER(G14),ISNUMBER(H14)),H14-G14,"")</f>
      </c>
      <c r="J14" s="16">
        <f>IF(A14="","",IF(AND(ISNUMBER($F$3),ISNUMBER($F$4),A14&gt;=$F$3),$F$4,$F$2))</f>
      </c>
      <c r="K14" s="17">
        <f>IF(OR(A14="",NOT(ISNUMBER(I14))),"",IF(ISNUMBER($F$5),ROUND(J14*MIN(I14,MAX(0,$F$5-SUM(I$10:I13)))+N($F$6)*MAX(0,I14-MAX(0,$F$5-SUM(I$10:I13))),2),ROUND(I14*J14,2)))</f>
      </c>
      <c r="L14" s="5"/>
    </row>
    <row r="15">
      <c r="A15" s="10"/>
      <c r="B15" s="3"/>
      <c r="C15" s="3"/>
      <c r="D15" s="3"/>
      <c r="E15" s="3"/>
      <c r="F15" s="3"/>
      <c r="G15" s="6"/>
      <c r="H15" s="6"/>
      <c r="I15" s="15">
        <f>IF(AND(ISNUMBER(G15),ISNUMBER(H15)),H15-G15,"")</f>
      </c>
      <c r="J15" s="16">
        <f>IF(A15="","",IF(AND(ISNUMBER($F$3),ISNUMBER($F$4),A15&gt;=$F$3),$F$4,$F$2))</f>
      </c>
      <c r="K15" s="17">
        <f>IF(OR(A15="",NOT(ISNUMBER(I15))),"",IF(ISNUMBER($F$5),ROUND(J15*MIN(I15,MAX(0,$F$5-SUM(I$10:I14)))+N($F$6)*MAX(0,I15-MAX(0,$F$5-SUM(I$10:I14))),2),ROUND(I15*J15,2)))</f>
      </c>
      <c r="L15" s="5"/>
    </row>
    <row r="16">
      <c r="A16" s="10"/>
      <c r="B16" s="3"/>
      <c r="C16" s="3"/>
      <c r="D16" s="3"/>
      <c r="E16" s="3"/>
      <c r="F16" s="3"/>
      <c r="G16" s="6"/>
      <c r="H16" s="6"/>
      <c r="I16" s="15">
        <f>IF(AND(ISNUMBER(G16),ISNUMBER(H16)),H16-G16,"")</f>
      </c>
      <c r="J16" s="16">
        <f>IF(A16="","",IF(AND(ISNUMBER($F$3),ISNUMBER($F$4),A16&gt;=$F$3),$F$4,$F$2))</f>
      </c>
      <c r="K16" s="17">
        <f>IF(OR(A16="",NOT(ISNUMBER(I16))),"",IF(ISNUMBER($F$5),ROUND(J16*MIN(I16,MAX(0,$F$5-SUM(I$10:I15)))+N($F$6)*MAX(0,I16-MAX(0,$F$5-SUM(I$10:I15))),2),ROUND(I16*J16,2)))</f>
      </c>
      <c r="L16" s="5"/>
    </row>
    <row r="17">
      <c r="A17" s="10"/>
      <c r="B17" s="3"/>
      <c r="C17" s="3"/>
      <c r="D17" s="3"/>
      <c r="E17" s="3"/>
      <c r="F17" s="3"/>
      <c r="G17" s="6"/>
      <c r="H17" s="6"/>
      <c r="I17" s="15">
        <f>IF(AND(ISNUMBER(G17),ISNUMBER(H17)),H17-G17,"")</f>
      </c>
      <c r="J17" s="16">
        <f>IF(A17="","",IF(AND(ISNUMBER($F$3),ISNUMBER($F$4),A17&gt;=$F$3),$F$4,$F$2))</f>
      </c>
      <c r="K17" s="17">
        <f>IF(OR(A17="",NOT(ISNUMBER(I17))),"",IF(ISNUMBER($F$5),ROUND(J17*MIN(I17,MAX(0,$F$5-SUM(I$10:I16)))+N($F$6)*MAX(0,I17-MAX(0,$F$5-SUM(I$10:I16))),2),ROUND(I17*J17,2)))</f>
      </c>
      <c r="L17" s="5"/>
    </row>
    <row r="18">
      <c r="A18" s="10"/>
      <c r="B18" s="3"/>
      <c r="C18" s="3"/>
      <c r="D18" s="3"/>
      <c r="E18" s="3"/>
      <c r="F18" s="3"/>
      <c r="G18" s="6"/>
      <c r="H18" s="6"/>
      <c r="I18" s="15">
        <f>IF(AND(ISNUMBER(G18),ISNUMBER(H18)),H18-G18,"")</f>
      </c>
      <c r="J18" s="16">
        <f>IF(A18="","",IF(AND(ISNUMBER($F$3),ISNUMBER($F$4),A18&gt;=$F$3),$F$4,$F$2))</f>
      </c>
      <c r="K18" s="17">
        <f>IF(OR(A18="",NOT(ISNUMBER(I18))),"",IF(ISNUMBER($F$5),ROUND(J18*MIN(I18,MAX(0,$F$5-SUM(I$10:I17)))+N($F$6)*MAX(0,I18-MAX(0,$F$5-SUM(I$10:I17))),2),ROUND(I18*J18,2)))</f>
      </c>
      <c r="L18" s="5"/>
    </row>
    <row r="19">
      <c r="A19" s="10"/>
      <c r="B19" s="3"/>
      <c r="C19" s="3"/>
      <c r="D19" s="3"/>
      <c r="E19" s="3"/>
      <c r="F19" s="3"/>
      <c r="G19" s="6"/>
      <c r="H19" s="6"/>
      <c r="I19" s="15">
        <f>IF(AND(ISNUMBER(G19),ISNUMBER(H19)),H19-G19,"")</f>
      </c>
      <c r="J19" s="16">
        <f>IF(A19="","",IF(AND(ISNUMBER($F$3),ISNUMBER($F$4),A19&gt;=$F$3),$F$4,$F$2))</f>
      </c>
      <c r="K19" s="17">
        <f>IF(OR(A19="",NOT(ISNUMBER(I19))),"",IF(ISNUMBER($F$5),ROUND(J19*MIN(I19,MAX(0,$F$5-SUM(I$10:I18)))+N($F$6)*MAX(0,I19-MAX(0,$F$5-SUM(I$10:I18))),2),ROUND(I19*J19,2)))</f>
      </c>
      <c r="L19" s="5"/>
    </row>
    <row r="20">
      <c r="A20" s="10"/>
      <c r="B20" s="3"/>
      <c r="C20" s="3"/>
      <c r="D20" s="3"/>
      <c r="E20" s="3"/>
      <c r="F20" s="3"/>
      <c r="G20" s="6"/>
      <c r="H20" s="6"/>
      <c r="I20" s="15">
        <f>IF(AND(ISNUMBER(G20),ISNUMBER(H20)),H20-G20,"")</f>
      </c>
      <c r="J20" s="16">
        <f>IF(A20="","",IF(AND(ISNUMBER($F$3),ISNUMBER($F$4),A20&gt;=$F$3),$F$4,$F$2))</f>
      </c>
      <c r="K20" s="17">
        <f>IF(OR(A20="",NOT(ISNUMBER(I20))),"",IF(ISNUMBER($F$5),ROUND(J20*MIN(I20,MAX(0,$F$5-SUM(I$10:I19)))+N($F$6)*MAX(0,I20-MAX(0,$F$5-SUM(I$10:I19))),2),ROUND(I20*J20,2)))</f>
      </c>
      <c r="L20" s="5"/>
    </row>
    <row r="21">
      <c r="A21" s="10"/>
      <c r="B21" s="3"/>
      <c r="C21" s="3"/>
      <c r="D21" s="3"/>
      <c r="E21" s="3"/>
      <c r="F21" s="3"/>
      <c r="G21" s="6"/>
      <c r="H21" s="6"/>
      <c r="I21" s="15">
        <f>IF(AND(ISNUMBER(G21),ISNUMBER(H21)),H21-G21,"")</f>
      </c>
      <c r="J21" s="16">
        <f>IF(A21="","",IF(AND(ISNUMBER($F$3),ISNUMBER($F$4),A21&gt;=$F$3),$F$4,$F$2))</f>
      </c>
      <c r="K21" s="17">
        <f>IF(OR(A21="",NOT(ISNUMBER(I21))),"",IF(ISNUMBER($F$5),ROUND(J21*MIN(I21,MAX(0,$F$5-SUM(I$10:I20)))+N($F$6)*MAX(0,I21-MAX(0,$F$5-SUM(I$10:I20))),2),ROUND(I21*J21,2)))</f>
      </c>
      <c r="L21" s="5"/>
    </row>
    <row r="22">
      <c r="A22" s="10"/>
      <c r="B22" s="3"/>
      <c r="C22" s="3"/>
      <c r="D22" s="3"/>
      <c r="E22" s="3"/>
      <c r="F22" s="3"/>
      <c r="G22" s="6"/>
      <c r="H22" s="6"/>
      <c r="I22" s="15">
        <f>IF(AND(ISNUMBER(G22),ISNUMBER(H22)),H22-G22,"")</f>
      </c>
      <c r="J22" s="16">
        <f>IF(A22="","",IF(AND(ISNUMBER($F$3),ISNUMBER($F$4),A22&gt;=$F$3),$F$4,$F$2))</f>
      </c>
      <c r="K22" s="17">
        <f>IF(OR(A22="",NOT(ISNUMBER(I22))),"",IF(ISNUMBER($F$5),ROUND(J22*MIN(I22,MAX(0,$F$5-SUM(I$10:I21)))+N($F$6)*MAX(0,I22-MAX(0,$F$5-SUM(I$10:I21))),2),ROUND(I22*J22,2)))</f>
      </c>
      <c r="L22" s="5"/>
    </row>
    <row r="23">
      <c r="A23" s="10"/>
      <c r="B23" s="3"/>
      <c r="C23" s="3"/>
      <c r="D23" s="3"/>
      <c r="E23" s="3"/>
      <c r="F23" s="3"/>
      <c r="G23" s="6"/>
      <c r="H23" s="6"/>
      <c r="I23" s="15">
        <f>IF(AND(ISNUMBER(G23),ISNUMBER(H23)),H23-G23,"")</f>
      </c>
      <c r="J23" s="16">
        <f>IF(A23="","",IF(AND(ISNUMBER($F$3),ISNUMBER($F$4),A23&gt;=$F$3),$F$4,$F$2))</f>
      </c>
      <c r="K23" s="17">
        <f>IF(OR(A23="",NOT(ISNUMBER(I23))),"",IF(ISNUMBER($F$5),ROUND(J23*MIN(I23,MAX(0,$F$5-SUM(I$10:I22)))+N($F$6)*MAX(0,I23-MAX(0,$F$5-SUM(I$10:I22))),2),ROUND(I23*J23,2)))</f>
      </c>
      <c r="L23" s="5"/>
    </row>
    <row r="24">
      <c r="A24" s="10"/>
      <c r="B24" s="3"/>
      <c r="C24" s="3"/>
      <c r="D24" s="3"/>
      <c r="E24" s="3"/>
      <c r="F24" s="3"/>
      <c r="G24" s="6"/>
      <c r="H24" s="6"/>
      <c r="I24" s="15">
        <f>IF(AND(ISNUMBER(G24),ISNUMBER(H24)),H24-G24,"")</f>
      </c>
      <c r="J24" s="16">
        <f>IF(A24="","",IF(AND(ISNUMBER($F$3),ISNUMBER($F$4),A24&gt;=$F$3),$F$4,$F$2))</f>
      </c>
      <c r="K24" s="17">
        <f>IF(OR(A24="",NOT(ISNUMBER(I24))),"",IF(ISNUMBER($F$5),ROUND(J24*MIN(I24,MAX(0,$F$5-SUM(I$10:I23)))+N($F$6)*MAX(0,I24-MAX(0,$F$5-SUM(I$10:I23))),2),ROUND(I24*J24,2)))</f>
      </c>
      <c r="L24" s="5"/>
    </row>
    <row r="25">
      <c r="A25" s="10"/>
      <c r="B25" s="3"/>
      <c r="C25" s="3"/>
      <c r="D25" s="3"/>
      <c r="E25" s="3"/>
      <c r="F25" s="3"/>
      <c r="G25" s="6"/>
      <c r="H25" s="6"/>
      <c r="I25" s="15">
        <f>IF(AND(ISNUMBER(G25),ISNUMBER(H25)),H25-G25,"")</f>
      </c>
      <c r="J25" s="16">
        <f>IF(A25="","",IF(AND(ISNUMBER($F$3),ISNUMBER($F$4),A25&gt;=$F$3),$F$4,$F$2))</f>
      </c>
      <c r="K25" s="17">
        <f>IF(OR(A25="",NOT(ISNUMBER(I25))),"",IF(ISNUMBER($F$5),ROUND(J25*MIN(I25,MAX(0,$F$5-SUM(I$10:I24)))+N($F$6)*MAX(0,I25-MAX(0,$F$5-SUM(I$10:I24))),2),ROUND(I25*J25,2)))</f>
      </c>
      <c r="L25" s="5"/>
    </row>
    <row r="26">
      <c r="A26" s="10"/>
      <c r="B26" s="3"/>
      <c r="C26" s="3"/>
      <c r="D26" s="3"/>
      <c r="E26" s="3"/>
      <c r="F26" s="3"/>
      <c r="G26" s="6"/>
      <c r="H26" s="6"/>
      <c r="I26" s="15">
        <f>IF(AND(ISNUMBER(G26),ISNUMBER(H26)),H26-G26,"")</f>
      </c>
      <c r="J26" s="16">
        <f>IF(A26="","",IF(AND(ISNUMBER($F$3),ISNUMBER($F$4),A26&gt;=$F$3),$F$4,$F$2))</f>
      </c>
      <c r="K26" s="17">
        <f>IF(OR(A26="",NOT(ISNUMBER(I26))),"",IF(ISNUMBER($F$5),ROUND(J26*MIN(I26,MAX(0,$F$5-SUM(I$10:I25)))+N($F$6)*MAX(0,I26-MAX(0,$F$5-SUM(I$10:I25))),2),ROUND(I26*J26,2)))</f>
      </c>
      <c r="L26" s="5"/>
    </row>
    <row r="27">
      <c r="A27" s="10"/>
      <c r="B27" s="3"/>
      <c r="C27" s="3"/>
      <c r="D27" s="3"/>
      <c r="E27" s="3"/>
      <c r="F27" s="3"/>
      <c r="G27" s="6"/>
      <c r="H27" s="6"/>
      <c r="I27" s="15">
        <f>IF(AND(ISNUMBER(G27),ISNUMBER(H27)),H27-G27,"")</f>
      </c>
      <c r="J27" s="16">
        <f>IF(A27="","",IF(AND(ISNUMBER($F$3),ISNUMBER($F$4),A27&gt;=$F$3),$F$4,$F$2))</f>
      </c>
      <c r="K27" s="17">
        <f>IF(OR(A27="",NOT(ISNUMBER(I27))),"",IF(ISNUMBER($F$5),ROUND(J27*MIN(I27,MAX(0,$F$5-SUM(I$10:I26)))+N($F$6)*MAX(0,I27-MAX(0,$F$5-SUM(I$10:I26))),2),ROUND(I27*J27,2)))</f>
      </c>
      <c r="L27" s="5"/>
    </row>
    <row r="28">
      <c r="A28" s="10"/>
      <c r="B28" s="3"/>
      <c r="C28" s="3"/>
      <c r="D28" s="3"/>
      <c r="E28" s="3"/>
      <c r="F28" s="3"/>
      <c r="G28" s="6"/>
      <c r="H28" s="6"/>
      <c r="I28" s="15">
        <f>IF(AND(ISNUMBER(G28),ISNUMBER(H28)),H28-G28,"")</f>
      </c>
      <c r="J28" s="16">
        <f>IF(A28="","",IF(AND(ISNUMBER($F$3),ISNUMBER($F$4),A28&gt;=$F$3),$F$4,$F$2))</f>
      </c>
      <c r="K28" s="17">
        <f>IF(OR(A28="",NOT(ISNUMBER(I28))),"",IF(ISNUMBER($F$5),ROUND(J28*MIN(I28,MAX(0,$F$5-SUM(I$10:I27)))+N($F$6)*MAX(0,I28-MAX(0,$F$5-SUM(I$10:I27))),2),ROUND(I28*J28,2)))</f>
      </c>
      <c r="L28" s="5"/>
    </row>
    <row r="29">
      <c r="A29" s="10"/>
      <c r="B29" s="3"/>
      <c r="C29" s="3"/>
      <c r="D29" s="3"/>
      <c r="E29" s="3"/>
      <c r="F29" s="3"/>
      <c r="G29" s="6"/>
      <c r="H29" s="6"/>
      <c r="I29" s="15">
        <f>IF(AND(ISNUMBER(G29),ISNUMBER(H29)),H29-G29,"")</f>
      </c>
      <c r="J29" s="16">
        <f>IF(A29="","",IF(AND(ISNUMBER($F$3),ISNUMBER($F$4),A29&gt;=$F$3),$F$4,$F$2))</f>
      </c>
      <c r="K29" s="17">
        <f>IF(OR(A29="",NOT(ISNUMBER(I29))),"",IF(ISNUMBER($F$5),ROUND(J29*MIN(I29,MAX(0,$F$5-SUM(I$10:I28)))+N($F$6)*MAX(0,I29-MAX(0,$F$5-SUM(I$10:I28))),2),ROUND(I29*J29,2)))</f>
      </c>
      <c r="L29" s="5"/>
    </row>
    <row r="30">
      <c r="A30" s="10"/>
      <c r="B30" s="3"/>
      <c r="C30" s="3"/>
      <c r="D30" s="3"/>
      <c r="E30" s="3"/>
      <c r="F30" s="3"/>
      <c r="G30" s="6"/>
      <c r="H30" s="6"/>
      <c r="I30" s="15">
        <f>IF(AND(ISNUMBER(G30),ISNUMBER(H30)),H30-G30,"")</f>
      </c>
      <c r="J30" s="16">
        <f>IF(A30="","",IF(AND(ISNUMBER($F$3),ISNUMBER($F$4),A30&gt;=$F$3),$F$4,$F$2))</f>
      </c>
      <c r="K30" s="17">
        <f>IF(OR(A30="",NOT(ISNUMBER(I30))),"",IF(ISNUMBER($F$5),ROUND(J30*MIN(I30,MAX(0,$F$5-SUM(I$10:I29)))+N($F$6)*MAX(0,I30-MAX(0,$F$5-SUM(I$10:I29))),2),ROUND(I30*J30,2)))</f>
      </c>
      <c r="L30" s="5"/>
    </row>
    <row r="31">
      <c r="A31" s="10"/>
      <c r="B31" s="3"/>
      <c r="C31" s="3"/>
      <c r="D31" s="3"/>
      <c r="E31" s="3"/>
      <c r="F31" s="3"/>
      <c r="G31" s="6"/>
      <c r="H31" s="6"/>
      <c r="I31" s="15">
        <f>IF(AND(ISNUMBER(G31),ISNUMBER(H31)),H31-G31,"")</f>
      </c>
      <c r="J31" s="16">
        <f>IF(A31="","",IF(AND(ISNUMBER($F$3),ISNUMBER($F$4),A31&gt;=$F$3),$F$4,$F$2))</f>
      </c>
      <c r="K31" s="17">
        <f>IF(OR(A31="",NOT(ISNUMBER(I31))),"",IF(ISNUMBER($F$5),ROUND(J31*MIN(I31,MAX(0,$F$5-SUM(I$10:I30)))+N($F$6)*MAX(0,I31-MAX(0,$F$5-SUM(I$10:I30))),2),ROUND(I31*J31,2)))</f>
      </c>
      <c r="L31" s="5"/>
    </row>
    <row r="32">
      <c r="A32" s="10"/>
      <c r="B32" s="3"/>
      <c r="C32" s="3"/>
      <c r="D32" s="3"/>
      <c r="E32" s="3"/>
      <c r="F32" s="3"/>
      <c r="G32" s="6"/>
      <c r="H32" s="6"/>
      <c r="I32" s="15">
        <f>IF(AND(ISNUMBER(G32),ISNUMBER(H32)),H32-G32,"")</f>
      </c>
      <c r="J32" s="16">
        <f>IF(A32="","",IF(AND(ISNUMBER($F$3),ISNUMBER($F$4),A32&gt;=$F$3),$F$4,$F$2))</f>
      </c>
      <c r="K32" s="17">
        <f>IF(OR(A32="",NOT(ISNUMBER(I32))),"",IF(ISNUMBER($F$5),ROUND(J32*MIN(I32,MAX(0,$F$5-SUM(I$10:I31)))+N($F$6)*MAX(0,I32-MAX(0,$F$5-SUM(I$10:I31))),2),ROUND(I32*J32,2)))</f>
      </c>
      <c r="L32" s="5"/>
    </row>
    <row r="33">
      <c r="A33" s="10"/>
      <c r="B33" s="3"/>
      <c r="C33" s="3"/>
      <c r="D33" s="3"/>
      <c r="E33" s="3"/>
      <c r="F33" s="3"/>
      <c r="G33" s="6"/>
      <c r="H33" s="6"/>
      <c r="I33" s="15">
        <f>IF(AND(ISNUMBER(G33),ISNUMBER(H33)),H33-G33,"")</f>
      </c>
      <c r="J33" s="16">
        <f>IF(A33="","",IF(AND(ISNUMBER($F$3),ISNUMBER($F$4),A33&gt;=$F$3),$F$4,$F$2))</f>
      </c>
      <c r="K33" s="17">
        <f>IF(OR(A33="",NOT(ISNUMBER(I33))),"",IF(ISNUMBER($F$5),ROUND(J33*MIN(I33,MAX(0,$F$5-SUM(I$10:I32)))+N($F$6)*MAX(0,I33-MAX(0,$F$5-SUM(I$10:I32))),2),ROUND(I33*J33,2)))</f>
      </c>
      <c r="L33" s="5"/>
    </row>
    <row r="34">
      <c r="A34" s="10"/>
      <c r="B34" s="3"/>
      <c r="C34" s="3"/>
      <c r="D34" s="3"/>
      <c r="E34" s="3"/>
      <c r="F34" s="3"/>
      <c r="G34" s="6"/>
      <c r="H34" s="6"/>
      <c r="I34" s="15">
        <f>IF(AND(ISNUMBER(G34),ISNUMBER(H34)),H34-G34,"")</f>
      </c>
      <c r="J34" s="16">
        <f>IF(A34="","",IF(AND(ISNUMBER($F$3),ISNUMBER($F$4),A34&gt;=$F$3),$F$4,$F$2))</f>
      </c>
      <c r="K34" s="17">
        <f>IF(OR(A34="",NOT(ISNUMBER(I34))),"",IF(ISNUMBER($F$5),ROUND(J34*MIN(I34,MAX(0,$F$5-SUM(I$10:I33)))+N($F$6)*MAX(0,I34-MAX(0,$F$5-SUM(I$10:I33))),2),ROUND(I34*J34,2)))</f>
      </c>
      <c r="L34" s="5"/>
    </row>
    <row r="35">
      <c r="A35" s="10"/>
      <c r="B35" s="3"/>
      <c r="C35" s="3"/>
      <c r="D35" s="3"/>
      <c r="E35" s="3"/>
      <c r="F35" s="3"/>
      <c r="G35" s="6"/>
      <c r="H35" s="6"/>
      <c r="I35" s="15">
        <f>IF(AND(ISNUMBER(G35),ISNUMBER(H35)),H35-G35,"")</f>
      </c>
      <c r="J35" s="16">
        <f>IF(A35="","",IF(AND(ISNUMBER($F$3),ISNUMBER($F$4),A35&gt;=$F$3),$F$4,$F$2))</f>
      </c>
      <c r="K35" s="17">
        <f>IF(OR(A35="",NOT(ISNUMBER(I35))),"",IF(ISNUMBER($F$5),ROUND(J35*MIN(I35,MAX(0,$F$5-SUM(I$10:I34)))+N($F$6)*MAX(0,I35-MAX(0,$F$5-SUM(I$10:I34))),2),ROUND(I35*J35,2)))</f>
      </c>
      <c r="L35" s="5"/>
    </row>
    <row r="36">
      <c r="A36" s="10"/>
      <c r="B36" s="3"/>
      <c r="C36" s="3"/>
      <c r="D36" s="3"/>
      <c r="E36" s="3"/>
      <c r="F36" s="3"/>
      <c r="G36" s="6"/>
      <c r="H36" s="6"/>
      <c r="I36" s="15">
        <f>IF(AND(ISNUMBER(G36),ISNUMBER(H36)),H36-G36,"")</f>
      </c>
      <c r="J36" s="16">
        <f>IF(A36="","",IF(AND(ISNUMBER($F$3),ISNUMBER($F$4),A36&gt;=$F$3),$F$4,$F$2))</f>
      </c>
      <c r="K36" s="17">
        <f>IF(OR(A36="",NOT(ISNUMBER(I36))),"",IF(ISNUMBER($F$5),ROUND(J36*MIN(I36,MAX(0,$F$5-SUM(I$10:I35)))+N($F$6)*MAX(0,I36-MAX(0,$F$5-SUM(I$10:I35))),2),ROUND(I36*J36,2)))</f>
      </c>
      <c r="L36" s="5"/>
    </row>
    <row r="37">
      <c r="A37" s="10"/>
      <c r="B37" s="3"/>
      <c r="C37" s="3"/>
      <c r="D37" s="3"/>
      <c r="E37" s="3"/>
      <c r="F37" s="3"/>
      <c r="G37" s="6"/>
      <c r="H37" s="6"/>
      <c r="I37" s="15">
        <f>IF(AND(ISNUMBER(G37),ISNUMBER(H37)),H37-G37,"")</f>
      </c>
      <c r="J37" s="16">
        <f>IF(A37="","",IF(AND(ISNUMBER($F$3),ISNUMBER($F$4),A37&gt;=$F$3),$F$4,$F$2))</f>
      </c>
      <c r="K37" s="17">
        <f>IF(OR(A37="",NOT(ISNUMBER(I37))),"",IF(ISNUMBER($F$5),ROUND(J37*MIN(I37,MAX(0,$F$5-SUM(I$10:I36)))+N($F$6)*MAX(0,I37-MAX(0,$F$5-SUM(I$10:I36))),2),ROUND(I37*J37,2)))</f>
      </c>
      <c r="L37" s="5"/>
    </row>
    <row r="38">
      <c r="A38" s="10"/>
      <c r="B38" s="3"/>
      <c r="C38" s="3"/>
      <c r="D38" s="3"/>
      <c r="E38" s="3"/>
      <c r="F38" s="3"/>
      <c r="G38" s="6"/>
      <c r="H38" s="6"/>
      <c r="I38" s="15">
        <f>IF(AND(ISNUMBER(G38),ISNUMBER(H38)),H38-G38,"")</f>
      </c>
      <c r="J38" s="16">
        <f>IF(A38="","",IF(AND(ISNUMBER($F$3),ISNUMBER($F$4),A38&gt;=$F$3),$F$4,$F$2))</f>
      </c>
      <c r="K38" s="17">
        <f>IF(OR(A38="",NOT(ISNUMBER(I38))),"",IF(ISNUMBER($F$5),ROUND(J38*MIN(I38,MAX(0,$F$5-SUM(I$10:I37)))+N($F$6)*MAX(0,I38-MAX(0,$F$5-SUM(I$10:I37))),2),ROUND(I38*J38,2)))</f>
      </c>
      <c r="L38" s="5"/>
    </row>
    <row r="39">
      <c r="A39" s="10"/>
      <c r="B39" s="3"/>
      <c r="C39" s="3"/>
      <c r="D39" s="3"/>
      <c r="E39" s="3"/>
      <c r="F39" s="3"/>
      <c r="G39" s="6"/>
      <c r="H39" s="6"/>
      <c r="I39" s="15">
        <f>IF(AND(ISNUMBER(G39),ISNUMBER(H39)),H39-G39,"")</f>
      </c>
      <c r="J39" s="16">
        <f>IF(A39="","",IF(AND(ISNUMBER($F$3),ISNUMBER($F$4),A39&gt;=$F$3),$F$4,$F$2))</f>
      </c>
      <c r="K39" s="17">
        <f>IF(OR(A39="",NOT(ISNUMBER(I39))),"",IF(ISNUMBER($F$5),ROUND(J39*MIN(I39,MAX(0,$F$5-SUM(I$10:I38)))+N($F$6)*MAX(0,I39-MAX(0,$F$5-SUM(I$10:I38))),2),ROUND(I39*J39,2)))</f>
      </c>
      <c r="L39" s="5"/>
    </row>
    <row r="40">
      <c r="A40" s="10"/>
      <c r="B40" s="3"/>
      <c r="C40" s="3"/>
      <c r="D40" s="3"/>
      <c r="E40" s="3"/>
      <c r="F40" s="3"/>
      <c r="G40" s="6"/>
      <c r="H40" s="6"/>
      <c r="I40" s="15">
        <f>IF(AND(ISNUMBER(G40),ISNUMBER(H40)),H40-G40,"")</f>
      </c>
      <c r="J40" s="16">
        <f>IF(A40="","",IF(AND(ISNUMBER($F$3),ISNUMBER($F$4),A40&gt;=$F$3),$F$4,$F$2))</f>
      </c>
      <c r="K40" s="17">
        <f>IF(OR(A40="",NOT(ISNUMBER(I40))),"",IF(ISNUMBER($F$5),ROUND(J40*MIN(I40,MAX(0,$F$5-SUM(I$10:I39)))+N($F$6)*MAX(0,I40-MAX(0,$F$5-SUM(I$10:I39))),2),ROUND(I40*J40,2)))</f>
      </c>
      <c r="L40" s="5"/>
    </row>
    <row r="41">
      <c r="A41" s="10"/>
      <c r="B41" s="3"/>
      <c r="C41" s="3"/>
      <c r="D41" s="3"/>
      <c r="E41" s="3"/>
      <c r="F41" s="3"/>
      <c r="G41" s="6"/>
      <c r="H41" s="6"/>
      <c r="I41" s="15">
        <f>IF(AND(ISNUMBER(G41),ISNUMBER(H41)),H41-G41,"")</f>
      </c>
      <c r="J41" s="16">
        <f>IF(A41="","",IF(AND(ISNUMBER($F$3),ISNUMBER($F$4),A41&gt;=$F$3),$F$4,$F$2))</f>
      </c>
      <c r="K41" s="17">
        <f>IF(OR(A41="",NOT(ISNUMBER(I41))),"",IF(ISNUMBER($F$5),ROUND(J41*MIN(I41,MAX(0,$F$5-SUM(I$10:I40)))+N($F$6)*MAX(0,I41-MAX(0,$F$5-SUM(I$10:I40))),2),ROUND(I41*J41,2)))</f>
      </c>
      <c r="L41" s="5"/>
    </row>
    <row r="42">
      <c r="A42" s="10"/>
      <c r="B42" s="3"/>
      <c r="C42" s="3"/>
      <c r="D42" s="3"/>
      <c r="E42" s="3"/>
      <c r="F42" s="3"/>
      <c r="G42" s="6"/>
      <c r="H42" s="6"/>
      <c r="I42" s="15">
        <f>IF(AND(ISNUMBER(G42),ISNUMBER(H42)),H42-G42,"")</f>
      </c>
      <c r="J42" s="16">
        <f>IF(A42="","",IF(AND(ISNUMBER($F$3),ISNUMBER($F$4),A42&gt;=$F$3),$F$4,$F$2))</f>
      </c>
      <c r="K42" s="17">
        <f>IF(OR(A42="",NOT(ISNUMBER(I42))),"",IF(ISNUMBER($F$5),ROUND(J42*MIN(I42,MAX(0,$F$5-SUM(I$10:I41)))+N($F$6)*MAX(0,I42-MAX(0,$F$5-SUM(I$10:I41))),2),ROUND(I42*J42,2)))</f>
      </c>
      <c r="L42" s="5"/>
    </row>
    <row r="43">
      <c r="A43" s="10"/>
      <c r="B43" s="3"/>
      <c r="C43" s="3"/>
      <c r="D43" s="3"/>
      <c r="E43" s="3"/>
      <c r="F43" s="3"/>
      <c r="G43" s="6"/>
      <c r="H43" s="6"/>
      <c r="I43" s="15">
        <f>IF(AND(ISNUMBER(G43),ISNUMBER(H43)),H43-G43,"")</f>
      </c>
      <c r="J43" s="16">
        <f>IF(A43="","",IF(AND(ISNUMBER($F$3),ISNUMBER($F$4),A43&gt;=$F$3),$F$4,$F$2))</f>
      </c>
      <c r="K43" s="17">
        <f>IF(OR(A43="",NOT(ISNUMBER(I43))),"",IF(ISNUMBER($F$5),ROUND(J43*MIN(I43,MAX(0,$F$5-SUM(I$10:I42)))+N($F$6)*MAX(0,I43-MAX(0,$F$5-SUM(I$10:I42))),2),ROUND(I43*J43,2)))</f>
      </c>
      <c r="L43" s="5"/>
    </row>
    <row r="44">
      <c r="A44" s="10"/>
      <c r="B44" s="3"/>
      <c r="C44" s="3"/>
      <c r="D44" s="3"/>
      <c r="E44" s="3"/>
      <c r="F44" s="3"/>
      <c r="G44" s="6"/>
      <c r="H44" s="6"/>
      <c r="I44" s="15">
        <f>IF(AND(ISNUMBER(G44),ISNUMBER(H44)),H44-G44,"")</f>
      </c>
      <c r="J44" s="16">
        <f>IF(A44="","",IF(AND(ISNUMBER($F$3),ISNUMBER($F$4),A44&gt;=$F$3),$F$4,$F$2))</f>
      </c>
      <c r="K44" s="17">
        <f>IF(OR(A44="",NOT(ISNUMBER(I44))),"",IF(ISNUMBER($F$5),ROUND(J44*MIN(I44,MAX(0,$F$5-SUM(I$10:I43)))+N($F$6)*MAX(0,I44-MAX(0,$F$5-SUM(I$10:I43))),2),ROUND(I44*J44,2)))</f>
      </c>
      <c r="L44" s="5"/>
    </row>
    <row r="45">
      <c r="A45" s="10"/>
      <c r="B45" s="3"/>
      <c r="C45" s="3"/>
      <c r="D45" s="3"/>
      <c r="E45" s="3"/>
      <c r="F45" s="3"/>
      <c r="G45" s="6"/>
      <c r="H45" s="6"/>
      <c r="I45" s="15">
        <f>IF(AND(ISNUMBER(G45),ISNUMBER(H45)),H45-G45,"")</f>
      </c>
      <c r="J45" s="16">
        <f>IF(A45="","",IF(AND(ISNUMBER($F$3),ISNUMBER($F$4),A45&gt;=$F$3),$F$4,$F$2))</f>
      </c>
      <c r="K45" s="17">
        <f>IF(OR(A45="",NOT(ISNUMBER(I45))),"",IF(ISNUMBER($F$5),ROUND(J45*MIN(I45,MAX(0,$F$5-SUM(I$10:I44)))+N($F$6)*MAX(0,I45-MAX(0,$F$5-SUM(I$10:I44))),2),ROUND(I45*J45,2)))</f>
      </c>
      <c r="L45" s="5"/>
    </row>
    <row r="46">
      <c r="A46" s="10"/>
      <c r="B46" s="3"/>
      <c r="C46" s="3"/>
      <c r="D46" s="3"/>
      <c r="E46" s="3"/>
      <c r="F46" s="3"/>
      <c r="G46" s="6"/>
      <c r="H46" s="6"/>
      <c r="I46" s="15">
        <f>IF(AND(ISNUMBER(G46),ISNUMBER(H46)),H46-G46,"")</f>
      </c>
      <c r="J46" s="16">
        <f>IF(A46="","",IF(AND(ISNUMBER($F$3),ISNUMBER($F$4),A46&gt;=$F$3),$F$4,$F$2))</f>
      </c>
      <c r="K46" s="17">
        <f>IF(OR(A46="",NOT(ISNUMBER(I46))),"",IF(ISNUMBER($F$5),ROUND(J46*MIN(I46,MAX(0,$F$5-SUM(I$10:I45)))+N($F$6)*MAX(0,I46-MAX(0,$F$5-SUM(I$10:I45))),2),ROUND(I46*J46,2)))</f>
      </c>
      <c r="L46" s="5"/>
    </row>
    <row r="47">
      <c r="A47" s="10"/>
      <c r="B47" s="3"/>
      <c r="C47" s="3"/>
      <c r="D47" s="3"/>
      <c r="E47" s="3"/>
      <c r="F47" s="3"/>
      <c r="G47" s="6"/>
      <c r="H47" s="6"/>
      <c r="I47" s="15">
        <f>IF(AND(ISNUMBER(G47),ISNUMBER(H47)),H47-G47,"")</f>
      </c>
      <c r="J47" s="16">
        <f>IF(A47="","",IF(AND(ISNUMBER($F$3),ISNUMBER($F$4),A47&gt;=$F$3),$F$4,$F$2))</f>
      </c>
      <c r="K47" s="17">
        <f>IF(OR(A47="",NOT(ISNUMBER(I47))),"",IF(ISNUMBER($F$5),ROUND(J47*MIN(I47,MAX(0,$F$5-SUM(I$10:I46)))+N($F$6)*MAX(0,I47-MAX(0,$F$5-SUM(I$10:I46))),2),ROUND(I47*J47,2)))</f>
      </c>
      <c r="L47" s="5"/>
    </row>
    <row r="48">
      <c r="A48" s="10"/>
      <c r="B48" s="3"/>
      <c r="C48" s="3"/>
      <c r="D48" s="3"/>
      <c r="E48" s="3"/>
      <c r="F48" s="3"/>
      <c r="G48" s="6"/>
      <c r="H48" s="6"/>
      <c r="I48" s="15">
        <f>IF(AND(ISNUMBER(G48),ISNUMBER(H48)),H48-G48,"")</f>
      </c>
      <c r="J48" s="16">
        <f>IF(A48="","",IF(AND(ISNUMBER($F$3),ISNUMBER($F$4),A48&gt;=$F$3),$F$4,$F$2))</f>
      </c>
      <c r="K48" s="17">
        <f>IF(OR(A48="",NOT(ISNUMBER(I48))),"",IF(ISNUMBER($F$5),ROUND(J48*MIN(I48,MAX(0,$F$5-SUM(I$10:I47)))+N($F$6)*MAX(0,I48-MAX(0,$F$5-SUM(I$10:I47))),2),ROUND(I48*J48,2)))</f>
      </c>
      <c r="L48" s="5"/>
    </row>
    <row r="49">
      <c r="A49" s="10"/>
      <c r="B49" s="3"/>
      <c r="C49" s="3"/>
      <c r="D49" s="3"/>
      <c r="E49" s="3"/>
      <c r="F49" s="3"/>
      <c r="G49" s="6"/>
      <c r="H49" s="6"/>
      <c r="I49" s="15">
        <f>IF(AND(ISNUMBER(G49),ISNUMBER(H49)),H49-G49,"")</f>
      </c>
      <c r="J49" s="16">
        <f>IF(A49="","",IF(AND(ISNUMBER($F$3),ISNUMBER($F$4),A49&gt;=$F$3),$F$4,$F$2))</f>
      </c>
      <c r="K49" s="17">
        <f>IF(OR(A49="",NOT(ISNUMBER(I49))),"",IF(ISNUMBER($F$5),ROUND(J49*MIN(I49,MAX(0,$F$5-SUM(I$10:I48)))+N($F$6)*MAX(0,I49-MAX(0,$F$5-SUM(I$10:I48))),2),ROUND(I49*J49,2)))</f>
      </c>
      <c r="L49" s="5"/>
    </row>
    <row r="50">
      <c r="A50" s="10"/>
      <c r="B50" s="3"/>
      <c r="C50" s="3"/>
      <c r="D50" s="3"/>
      <c r="E50" s="3"/>
      <c r="F50" s="3"/>
      <c r="G50" s="6"/>
      <c r="H50" s="6"/>
      <c r="I50" s="15">
        <f>IF(AND(ISNUMBER(G50),ISNUMBER(H50)),H50-G50,"")</f>
      </c>
      <c r="J50" s="16">
        <f>IF(A50="","",IF(AND(ISNUMBER($F$3),ISNUMBER($F$4),A50&gt;=$F$3),$F$4,$F$2))</f>
      </c>
      <c r="K50" s="17">
        <f>IF(OR(A50="",NOT(ISNUMBER(I50))),"",IF(ISNUMBER($F$5),ROUND(J50*MIN(I50,MAX(0,$F$5-SUM(I$10:I49)))+N($F$6)*MAX(0,I50-MAX(0,$F$5-SUM(I$10:I49))),2),ROUND(I50*J50,2)))</f>
      </c>
      <c r="L50" s="5"/>
    </row>
    <row r="51">
      <c r="A51" s="10"/>
      <c r="B51" s="3"/>
      <c r="C51" s="3"/>
      <c r="D51" s="3"/>
      <c r="E51" s="3"/>
      <c r="F51" s="3"/>
      <c r="G51" s="6"/>
      <c r="H51" s="6"/>
      <c r="I51" s="15">
        <f>IF(AND(ISNUMBER(G51),ISNUMBER(H51)),H51-G51,"")</f>
      </c>
      <c r="J51" s="16">
        <f>IF(A51="","",IF(AND(ISNUMBER($F$3),ISNUMBER($F$4),A51&gt;=$F$3),$F$4,$F$2))</f>
      </c>
      <c r="K51" s="17">
        <f>IF(OR(A51="",NOT(ISNUMBER(I51))),"",IF(ISNUMBER($F$5),ROUND(J51*MIN(I51,MAX(0,$F$5-SUM(I$10:I50)))+N($F$6)*MAX(0,I51-MAX(0,$F$5-SUM(I$10:I50))),2),ROUND(I51*J51,2)))</f>
      </c>
      <c r="L51" s="5"/>
    </row>
    <row r="52">
      <c r="A52" s="10"/>
      <c r="B52" s="3"/>
      <c r="C52" s="3"/>
      <c r="D52" s="3"/>
      <c r="E52" s="3"/>
      <c r="F52" s="3"/>
      <c r="G52" s="6"/>
      <c r="H52" s="6"/>
      <c r="I52" s="15">
        <f>IF(AND(ISNUMBER(G52),ISNUMBER(H52)),H52-G52,"")</f>
      </c>
      <c r="J52" s="16">
        <f>IF(A52="","",IF(AND(ISNUMBER($F$3),ISNUMBER($F$4),A52&gt;=$F$3),$F$4,$F$2))</f>
      </c>
      <c r="K52" s="17">
        <f>IF(OR(A52="",NOT(ISNUMBER(I52))),"",IF(ISNUMBER($F$5),ROUND(J52*MIN(I52,MAX(0,$F$5-SUM(I$10:I51)))+N($F$6)*MAX(0,I52-MAX(0,$F$5-SUM(I$10:I51))),2),ROUND(I52*J52,2)))</f>
      </c>
      <c r="L52" s="5"/>
    </row>
    <row r="53">
      <c r="A53" s="10"/>
      <c r="B53" s="3"/>
      <c r="C53" s="3"/>
      <c r="D53" s="3"/>
      <c r="E53" s="3"/>
      <c r="F53" s="3"/>
      <c r="G53" s="6"/>
      <c r="H53" s="6"/>
      <c r="I53" s="15">
        <f>IF(AND(ISNUMBER(G53),ISNUMBER(H53)),H53-G53,"")</f>
      </c>
      <c r="J53" s="16">
        <f>IF(A53="","",IF(AND(ISNUMBER($F$3),ISNUMBER($F$4),A53&gt;=$F$3),$F$4,$F$2))</f>
      </c>
      <c r="K53" s="17">
        <f>IF(OR(A53="",NOT(ISNUMBER(I53))),"",IF(ISNUMBER($F$5),ROUND(J53*MIN(I53,MAX(0,$F$5-SUM(I$10:I52)))+N($F$6)*MAX(0,I53-MAX(0,$F$5-SUM(I$10:I52))),2),ROUND(I53*J53,2)))</f>
      </c>
      <c r="L53" s="5"/>
    </row>
    <row r="54">
      <c r="A54" s="10"/>
      <c r="B54" s="3"/>
      <c r="C54" s="3"/>
      <c r="D54" s="3"/>
      <c r="E54" s="3"/>
      <c r="F54" s="3"/>
      <c r="G54" s="6"/>
      <c r="H54" s="6"/>
      <c r="I54" s="15">
        <f>IF(AND(ISNUMBER(G54),ISNUMBER(H54)),H54-G54,"")</f>
      </c>
      <c r="J54" s="16">
        <f>IF(A54="","",IF(AND(ISNUMBER($F$3),ISNUMBER($F$4),A54&gt;=$F$3),$F$4,$F$2))</f>
      </c>
      <c r="K54" s="17">
        <f>IF(OR(A54="",NOT(ISNUMBER(I54))),"",IF(ISNUMBER($F$5),ROUND(J54*MIN(I54,MAX(0,$F$5-SUM(I$10:I53)))+N($F$6)*MAX(0,I54-MAX(0,$F$5-SUM(I$10:I53))),2),ROUND(I54*J54,2)))</f>
      </c>
      <c r="L54" s="5"/>
    </row>
    <row r="55">
      <c r="A55" s="10"/>
      <c r="B55" s="3"/>
      <c r="C55" s="3"/>
      <c r="D55" s="3"/>
      <c r="E55" s="3"/>
      <c r="F55" s="3"/>
      <c r="G55" s="6"/>
      <c r="H55" s="6"/>
      <c r="I55" s="15">
        <f>IF(AND(ISNUMBER(G55),ISNUMBER(H55)),H55-G55,"")</f>
      </c>
      <c r="J55" s="16">
        <f>IF(A55="","",IF(AND(ISNUMBER($F$3),ISNUMBER($F$4),A55&gt;=$F$3),$F$4,$F$2))</f>
      </c>
      <c r="K55" s="17">
        <f>IF(OR(A55="",NOT(ISNUMBER(I55))),"",IF(ISNUMBER($F$5),ROUND(J55*MIN(I55,MAX(0,$F$5-SUM(I$10:I54)))+N($F$6)*MAX(0,I55-MAX(0,$F$5-SUM(I$10:I54))),2),ROUND(I55*J55,2)))</f>
      </c>
      <c r="L55" s="5"/>
    </row>
    <row r="56">
      <c r="A56" s="10"/>
      <c r="B56" s="3"/>
      <c r="C56" s="3"/>
      <c r="D56" s="3"/>
      <c r="E56" s="3"/>
      <c r="F56" s="3"/>
      <c r="G56" s="6"/>
      <c r="H56" s="6"/>
      <c r="I56" s="15">
        <f>IF(AND(ISNUMBER(G56),ISNUMBER(H56)),H56-G56,"")</f>
      </c>
      <c r="J56" s="16">
        <f>IF(A56="","",IF(AND(ISNUMBER($F$3),ISNUMBER($F$4),A56&gt;=$F$3),$F$4,$F$2))</f>
      </c>
      <c r="K56" s="17">
        <f>IF(OR(A56="",NOT(ISNUMBER(I56))),"",IF(ISNUMBER($F$5),ROUND(J56*MIN(I56,MAX(0,$F$5-SUM(I$10:I55)))+N($F$6)*MAX(0,I56-MAX(0,$F$5-SUM(I$10:I55))),2),ROUND(I56*J56,2)))</f>
      </c>
      <c r="L56" s="5"/>
    </row>
    <row r="57">
      <c r="A57" s="10"/>
      <c r="B57" s="3"/>
      <c r="C57" s="3"/>
      <c r="D57" s="3"/>
      <c r="E57" s="3"/>
      <c r="F57" s="3"/>
      <c r="G57" s="6"/>
      <c r="H57" s="6"/>
      <c r="I57" s="15">
        <f>IF(AND(ISNUMBER(G57),ISNUMBER(H57)),H57-G57,"")</f>
      </c>
      <c r="J57" s="16">
        <f>IF(A57="","",IF(AND(ISNUMBER($F$3),ISNUMBER($F$4),A57&gt;=$F$3),$F$4,$F$2))</f>
      </c>
      <c r="K57" s="17">
        <f>IF(OR(A57="",NOT(ISNUMBER(I57))),"",IF(ISNUMBER($F$5),ROUND(J57*MIN(I57,MAX(0,$F$5-SUM(I$10:I56)))+N($F$6)*MAX(0,I57-MAX(0,$F$5-SUM(I$10:I56))),2),ROUND(I57*J57,2)))</f>
      </c>
      <c r="L57" s="5"/>
    </row>
    <row r="58">
      <c r="A58" s="10"/>
      <c r="B58" s="3"/>
      <c r="C58" s="3"/>
      <c r="D58" s="3"/>
      <c r="E58" s="3"/>
      <c r="F58" s="3"/>
      <c r="G58" s="6"/>
      <c r="H58" s="6"/>
      <c r="I58" s="15">
        <f>IF(AND(ISNUMBER(G58),ISNUMBER(H58)),H58-G58,"")</f>
      </c>
      <c r="J58" s="16">
        <f>IF(A58="","",IF(AND(ISNUMBER($F$3),ISNUMBER($F$4),A58&gt;=$F$3),$F$4,$F$2))</f>
      </c>
      <c r="K58" s="17">
        <f>IF(OR(A58="",NOT(ISNUMBER(I58))),"",IF(ISNUMBER($F$5),ROUND(J58*MIN(I58,MAX(0,$F$5-SUM(I$10:I57)))+N($F$6)*MAX(0,I58-MAX(0,$F$5-SUM(I$10:I57))),2),ROUND(I58*J58,2)))</f>
      </c>
      <c r="L58" s="5"/>
    </row>
    <row r="59">
      <c r="A59" s="10"/>
      <c r="B59" s="3"/>
      <c r="C59" s="3"/>
      <c r="D59" s="3"/>
      <c r="E59" s="3"/>
      <c r="F59" s="3"/>
      <c r="G59" s="6"/>
      <c r="H59" s="6"/>
      <c r="I59" s="15">
        <f>IF(AND(ISNUMBER(G59),ISNUMBER(H59)),H59-G59,"")</f>
      </c>
      <c r="J59" s="16">
        <f>IF(A59="","",IF(AND(ISNUMBER($F$3),ISNUMBER($F$4),A59&gt;=$F$3),$F$4,$F$2))</f>
      </c>
      <c r="K59" s="17">
        <f>IF(OR(A59="",NOT(ISNUMBER(I59))),"",IF(ISNUMBER($F$5),ROUND(J59*MIN(I59,MAX(0,$F$5-SUM(I$10:I58)))+N($F$6)*MAX(0,I59-MAX(0,$F$5-SUM(I$10:I58))),2),ROUND(I59*J59,2)))</f>
      </c>
      <c r="L59" s="5"/>
    </row>
    <row r="60">
      <c r="A60" s="10"/>
      <c r="B60" s="3"/>
      <c r="C60" s="3"/>
      <c r="D60" s="3"/>
      <c r="E60" s="3"/>
      <c r="F60" s="3"/>
      <c r="G60" s="6"/>
      <c r="H60" s="6"/>
      <c r="I60" s="15">
        <f>IF(AND(ISNUMBER(G60),ISNUMBER(H60)),H60-G60,"")</f>
      </c>
      <c r="J60" s="16">
        <f>IF(A60="","",IF(AND(ISNUMBER($F$3),ISNUMBER($F$4),A60&gt;=$F$3),$F$4,$F$2))</f>
      </c>
      <c r="K60" s="17">
        <f>IF(OR(A60="",NOT(ISNUMBER(I60))),"",IF(ISNUMBER($F$5),ROUND(J60*MIN(I60,MAX(0,$F$5-SUM(I$10:I59)))+N($F$6)*MAX(0,I60-MAX(0,$F$5-SUM(I$10:I59))),2),ROUND(I60*J60,2)))</f>
      </c>
      <c r="L60" s="5"/>
    </row>
    <row r="61">
      <c r="A61" s="10"/>
      <c r="B61" s="3"/>
      <c r="C61" s="3"/>
      <c r="D61" s="3"/>
      <c r="E61" s="3"/>
      <c r="F61" s="3"/>
      <c r="G61" s="6"/>
      <c r="H61" s="6"/>
      <c r="I61" s="15">
        <f>IF(AND(ISNUMBER(G61),ISNUMBER(H61)),H61-G61,"")</f>
      </c>
      <c r="J61" s="16">
        <f>IF(A61="","",IF(AND(ISNUMBER($F$3),ISNUMBER($F$4),A61&gt;=$F$3),$F$4,$F$2))</f>
      </c>
      <c r="K61" s="17">
        <f>IF(OR(A61="",NOT(ISNUMBER(I61))),"",IF(ISNUMBER($F$5),ROUND(J61*MIN(I61,MAX(0,$F$5-SUM(I$10:I60)))+N($F$6)*MAX(0,I61-MAX(0,$F$5-SUM(I$10:I60))),2),ROUND(I61*J61,2)))</f>
      </c>
      <c r="L61" s="5"/>
    </row>
    <row r="62">
      <c r="A62" s="10"/>
      <c r="B62" s="3"/>
      <c r="C62" s="3"/>
      <c r="D62" s="3"/>
      <c r="E62" s="3"/>
      <c r="F62" s="3"/>
      <c r="G62" s="6"/>
      <c r="H62" s="6"/>
      <c r="I62" s="15">
        <f>IF(AND(ISNUMBER(G62),ISNUMBER(H62)),H62-G62,"")</f>
      </c>
      <c r="J62" s="16">
        <f>IF(A62="","",IF(AND(ISNUMBER($F$3),ISNUMBER($F$4),A62&gt;=$F$3),$F$4,$F$2))</f>
      </c>
      <c r="K62" s="17">
        <f>IF(OR(A62="",NOT(ISNUMBER(I62))),"",IF(ISNUMBER($F$5),ROUND(J62*MIN(I62,MAX(0,$F$5-SUM(I$10:I61)))+N($F$6)*MAX(0,I62-MAX(0,$F$5-SUM(I$10:I61))),2),ROUND(I62*J62,2)))</f>
      </c>
      <c r="L62" s="5"/>
    </row>
    <row r="63">
      <c r="A63" s="10"/>
      <c r="B63" s="3"/>
      <c r="C63" s="3"/>
      <c r="D63" s="3"/>
      <c r="E63" s="3"/>
      <c r="F63" s="3"/>
      <c r="G63" s="6"/>
      <c r="H63" s="6"/>
      <c r="I63" s="15">
        <f>IF(AND(ISNUMBER(G63),ISNUMBER(H63)),H63-G63,"")</f>
      </c>
      <c r="J63" s="16">
        <f>IF(A63="","",IF(AND(ISNUMBER($F$3),ISNUMBER($F$4),A63&gt;=$F$3),$F$4,$F$2))</f>
      </c>
      <c r="K63" s="17">
        <f>IF(OR(A63="",NOT(ISNUMBER(I63))),"",IF(ISNUMBER($F$5),ROUND(J63*MIN(I63,MAX(0,$F$5-SUM(I$10:I62)))+N($F$6)*MAX(0,I63-MAX(0,$F$5-SUM(I$10:I62))),2),ROUND(I63*J63,2)))</f>
      </c>
      <c r="L63" s="5"/>
    </row>
    <row r="64">
      <c r="A64" s="10"/>
      <c r="B64" s="3"/>
      <c r="C64" s="3"/>
      <c r="D64" s="3"/>
      <c r="E64" s="3"/>
      <c r="F64" s="3"/>
      <c r="G64" s="6"/>
      <c r="H64" s="6"/>
      <c r="I64" s="15">
        <f>IF(AND(ISNUMBER(G64),ISNUMBER(H64)),H64-G64,"")</f>
      </c>
      <c r="J64" s="16">
        <f>IF(A64="","",IF(AND(ISNUMBER($F$3),ISNUMBER($F$4),A64&gt;=$F$3),$F$4,$F$2))</f>
      </c>
      <c r="K64" s="17">
        <f>IF(OR(A64="",NOT(ISNUMBER(I64))),"",IF(ISNUMBER($F$5),ROUND(J64*MIN(I64,MAX(0,$F$5-SUM(I$10:I63)))+N($F$6)*MAX(0,I64-MAX(0,$F$5-SUM(I$10:I63))),2),ROUND(I64*J64,2)))</f>
      </c>
      <c r="L64" s="5"/>
    </row>
    <row r="65">
      <c r="A65" s="10"/>
      <c r="B65" s="3"/>
      <c r="C65" s="3"/>
      <c r="D65" s="3"/>
      <c r="E65" s="3"/>
      <c r="F65" s="3"/>
      <c r="G65" s="6"/>
      <c r="H65" s="6"/>
      <c r="I65" s="15">
        <f>IF(AND(ISNUMBER(G65),ISNUMBER(H65)),H65-G65,"")</f>
      </c>
      <c r="J65" s="16">
        <f>IF(A65="","",IF(AND(ISNUMBER($F$3),ISNUMBER($F$4),A65&gt;=$F$3),$F$4,$F$2))</f>
      </c>
      <c r="K65" s="17">
        <f>IF(OR(A65="",NOT(ISNUMBER(I65))),"",IF(ISNUMBER($F$5),ROUND(J65*MIN(I65,MAX(0,$F$5-SUM(I$10:I64)))+N($F$6)*MAX(0,I65-MAX(0,$F$5-SUM(I$10:I64))),2),ROUND(I65*J65,2)))</f>
      </c>
      <c r="L65" s="5"/>
    </row>
    <row r="66">
      <c r="A66" s="10"/>
      <c r="B66" s="3"/>
      <c r="C66" s="3"/>
      <c r="D66" s="3"/>
      <c r="E66" s="3"/>
      <c r="F66" s="3"/>
      <c r="G66" s="6"/>
      <c r="H66" s="6"/>
      <c r="I66" s="15">
        <f>IF(AND(ISNUMBER(G66),ISNUMBER(H66)),H66-G66,"")</f>
      </c>
      <c r="J66" s="16">
        <f>IF(A66="","",IF(AND(ISNUMBER($F$3),ISNUMBER($F$4),A66&gt;=$F$3),$F$4,$F$2))</f>
      </c>
      <c r="K66" s="17">
        <f>IF(OR(A66="",NOT(ISNUMBER(I66))),"",IF(ISNUMBER($F$5),ROUND(J66*MIN(I66,MAX(0,$F$5-SUM(I$10:I65)))+N($F$6)*MAX(0,I66-MAX(0,$F$5-SUM(I$10:I65))),2),ROUND(I66*J66,2)))</f>
      </c>
      <c r="L66" s="5"/>
    </row>
    <row r="67">
      <c r="A67" s="10"/>
      <c r="B67" s="3"/>
      <c r="C67" s="3"/>
      <c r="D67" s="3"/>
      <c r="E67" s="3"/>
      <c r="F67" s="3"/>
      <c r="G67" s="6"/>
      <c r="H67" s="6"/>
      <c r="I67" s="15">
        <f>IF(AND(ISNUMBER(G67),ISNUMBER(H67)),H67-G67,"")</f>
      </c>
      <c r="J67" s="16">
        <f>IF(A67="","",IF(AND(ISNUMBER($F$3),ISNUMBER($F$4),A67&gt;=$F$3),$F$4,$F$2))</f>
      </c>
      <c r="K67" s="17">
        <f>IF(OR(A67="",NOT(ISNUMBER(I67))),"",IF(ISNUMBER($F$5),ROUND(J67*MIN(I67,MAX(0,$F$5-SUM(I$10:I66)))+N($F$6)*MAX(0,I67-MAX(0,$F$5-SUM(I$10:I66))),2),ROUND(I67*J67,2)))</f>
      </c>
      <c r="L67" s="5"/>
    </row>
    <row r="68">
      <c r="A68" s="10"/>
      <c r="B68" s="3"/>
      <c r="C68" s="3"/>
      <c r="D68" s="3"/>
      <c r="E68" s="3"/>
      <c r="F68" s="3"/>
      <c r="G68" s="6"/>
      <c r="H68" s="6"/>
      <c r="I68" s="15">
        <f>IF(AND(ISNUMBER(G68),ISNUMBER(H68)),H68-G68,"")</f>
      </c>
      <c r="J68" s="16">
        <f>IF(A68="","",IF(AND(ISNUMBER($F$3),ISNUMBER($F$4),A68&gt;=$F$3),$F$4,$F$2))</f>
      </c>
      <c r="K68" s="17">
        <f>IF(OR(A68="",NOT(ISNUMBER(I68))),"",IF(ISNUMBER($F$5),ROUND(J68*MIN(I68,MAX(0,$F$5-SUM(I$10:I67)))+N($F$6)*MAX(0,I68-MAX(0,$F$5-SUM(I$10:I67))),2),ROUND(I68*J68,2)))</f>
      </c>
      <c r="L68" s="5"/>
    </row>
    <row r="69">
      <c r="A69" s="10"/>
      <c r="B69" s="3"/>
      <c r="C69" s="3"/>
      <c r="D69" s="3"/>
      <c r="E69" s="3"/>
      <c r="F69" s="3"/>
      <c r="G69" s="6"/>
      <c r="H69" s="6"/>
      <c r="I69" s="15">
        <f>IF(AND(ISNUMBER(G69),ISNUMBER(H69)),H69-G69,"")</f>
      </c>
      <c r="J69" s="16">
        <f>IF(A69="","",IF(AND(ISNUMBER($F$3),ISNUMBER($F$4),A69&gt;=$F$3),$F$4,$F$2))</f>
      </c>
      <c r="K69" s="17">
        <f>IF(OR(A69="",NOT(ISNUMBER(I69))),"",IF(ISNUMBER($F$5),ROUND(J69*MIN(I69,MAX(0,$F$5-SUM(I$10:I68)))+N($F$6)*MAX(0,I69-MAX(0,$F$5-SUM(I$10:I68))),2),ROUND(I69*J69,2)))</f>
      </c>
      <c r="L69" s="5"/>
    </row>
    <row r="70">
      <c r="A70" s="10"/>
      <c r="B70" s="3"/>
      <c r="C70" s="3"/>
      <c r="D70" s="3"/>
      <c r="E70" s="3"/>
      <c r="F70" s="3"/>
      <c r="G70" s="6"/>
      <c r="H70" s="6"/>
      <c r="I70" s="15">
        <f>IF(AND(ISNUMBER(G70),ISNUMBER(H70)),H70-G70,"")</f>
      </c>
      <c r="J70" s="16">
        <f>IF(A70="","",IF(AND(ISNUMBER($F$3),ISNUMBER($F$4),A70&gt;=$F$3),$F$4,$F$2))</f>
      </c>
      <c r="K70" s="17">
        <f>IF(OR(A70="",NOT(ISNUMBER(I70))),"",IF(ISNUMBER($F$5),ROUND(J70*MIN(I70,MAX(0,$F$5-SUM(I$10:I69)))+N($F$6)*MAX(0,I70-MAX(0,$F$5-SUM(I$10:I69))),2),ROUND(I70*J70,2)))</f>
      </c>
      <c r="L70" s="5"/>
    </row>
    <row r="71">
      <c r="A71" s="10"/>
      <c r="B71" s="3"/>
      <c r="C71" s="3"/>
      <c r="D71" s="3"/>
      <c r="E71" s="3"/>
      <c r="F71" s="3"/>
      <c r="G71" s="6"/>
      <c r="H71" s="6"/>
      <c r="I71" s="15">
        <f>IF(AND(ISNUMBER(G71),ISNUMBER(H71)),H71-G71,"")</f>
      </c>
      <c r="J71" s="16">
        <f>IF(A71="","",IF(AND(ISNUMBER($F$3),ISNUMBER($F$4),A71&gt;=$F$3),$F$4,$F$2))</f>
      </c>
      <c r="K71" s="17">
        <f>IF(OR(A71="",NOT(ISNUMBER(I71))),"",IF(ISNUMBER($F$5),ROUND(J71*MIN(I71,MAX(0,$F$5-SUM(I$10:I70)))+N($F$6)*MAX(0,I71-MAX(0,$F$5-SUM(I$10:I70))),2),ROUND(I71*J71,2)))</f>
      </c>
      <c r="L71" s="5"/>
    </row>
    <row r="72">
      <c r="A72" s="10"/>
      <c r="B72" s="3"/>
      <c r="C72" s="3"/>
      <c r="D72" s="3"/>
      <c r="E72" s="3"/>
      <c r="F72" s="3"/>
      <c r="G72" s="6"/>
      <c r="H72" s="6"/>
      <c r="I72" s="15">
        <f>IF(AND(ISNUMBER(G72),ISNUMBER(H72)),H72-G72,"")</f>
      </c>
      <c r="J72" s="16">
        <f>IF(A72="","",IF(AND(ISNUMBER($F$3),ISNUMBER($F$4),A72&gt;=$F$3),$F$4,$F$2))</f>
      </c>
      <c r="K72" s="17">
        <f>IF(OR(A72="",NOT(ISNUMBER(I72))),"",IF(ISNUMBER($F$5),ROUND(J72*MIN(I72,MAX(0,$F$5-SUM(I$10:I71)))+N($F$6)*MAX(0,I72-MAX(0,$F$5-SUM(I$10:I71))),2),ROUND(I72*J72,2)))</f>
      </c>
      <c r="L72" s="5"/>
    </row>
    <row r="73">
      <c r="A73" s="10"/>
      <c r="B73" s="3"/>
      <c r="C73" s="3"/>
      <c r="D73" s="3"/>
      <c r="E73" s="3"/>
      <c r="F73" s="3"/>
      <c r="G73" s="6"/>
      <c r="H73" s="6"/>
      <c r="I73" s="15">
        <f>IF(AND(ISNUMBER(G73),ISNUMBER(H73)),H73-G73,"")</f>
      </c>
      <c r="J73" s="16">
        <f>IF(A73="","",IF(AND(ISNUMBER($F$3),ISNUMBER($F$4),A73&gt;=$F$3),$F$4,$F$2))</f>
      </c>
      <c r="K73" s="17">
        <f>IF(OR(A73="",NOT(ISNUMBER(I73))),"",IF(ISNUMBER($F$5),ROUND(J73*MIN(I73,MAX(0,$F$5-SUM(I$10:I72)))+N($F$6)*MAX(0,I73-MAX(0,$F$5-SUM(I$10:I72))),2),ROUND(I73*J73,2)))</f>
      </c>
      <c r="L73" s="5"/>
    </row>
    <row r="74">
      <c r="A74" s="10"/>
      <c r="B74" s="3"/>
      <c r="C74" s="3"/>
      <c r="D74" s="3"/>
      <c r="E74" s="3"/>
      <c r="F74" s="3"/>
      <c r="G74" s="6"/>
      <c r="H74" s="6"/>
      <c r="I74" s="15">
        <f>IF(AND(ISNUMBER(G74),ISNUMBER(H74)),H74-G74,"")</f>
      </c>
      <c r="J74" s="16">
        <f>IF(A74="","",IF(AND(ISNUMBER($F$3),ISNUMBER($F$4),A74&gt;=$F$3),$F$4,$F$2))</f>
      </c>
      <c r="K74" s="17">
        <f>IF(OR(A74="",NOT(ISNUMBER(I74))),"",IF(ISNUMBER($F$5),ROUND(J74*MIN(I74,MAX(0,$F$5-SUM(I$10:I73)))+N($F$6)*MAX(0,I74-MAX(0,$F$5-SUM(I$10:I73))),2),ROUND(I74*J74,2)))</f>
      </c>
      <c r="L74" s="5"/>
    </row>
    <row r="75">
      <c r="A75" s="10"/>
      <c r="B75" s="3"/>
      <c r="C75" s="3"/>
      <c r="D75" s="3"/>
      <c r="E75" s="3"/>
      <c r="F75" s="3"/>
      <c r="G75" s="6"/>
      <c r="H75" s="6"/>
      <c r="I75" s="15">
        <f>IF(AND(ISNUMBER(G75),ISNUMBER(H75)),H75-G75,"")</f>
      </c>
      <c r="J75" s="16">
        <f>IF(A75="","",IF(AND(ISNUMBER($F$3),ISNUMBER($F$4),A75&gt;=$F$3),$F$4,$F$2))</f>
      </c>
      <c r="K75" s="17">
        <f>IF(OR(A75="",NOT(ISNUMBER(I75))),"",IF(ISNUMBER($F$5),ROUND(J75*MIN(I75,MAX(0,$F$5-SUM(I$10:I74)))+N($F$6)*MAX(0,I75-MAX(0,$F$5-SUM(I$10:I74))),2),ROUND(I75*J75,2)))</f>
      </c>
      <c r="L75" s="5"/>
    </row>
    <row r="76">
      <c r="A76" s="10"/>
      <c r="B76" s="3"/>
      <c r="C76" s="3"/>
      <c r="D76" s="3"/>
      <c r="E76" s="3"/>
      <c r="F76" s="3"/>
      <c r="G76" s="6"/>
      <c r="H76" s="6"/>
      <c r="I76" s="15">
        <f>IF(AND(ISNUMBER(G76),ISNUMBER(H76)),H76-G76,"")</f>
      </c>
      <c r="J76" s="16">
        <f>IF(A76="","",IF(AND(ISNUMBER($F$3),ISNUMBER($F$4),A76&gt;=$F$3),$F$4,$F$2))</f>
      </c>
      <c r="K76" s="17">
        <f>IF(OR(A76="",NOT(ISNUMBER(I76))),"",IF(ISNUMBER($F$5),ROUND(J76*MIN(I76,MAX(0,$F$5-SUM(I$10:I75)))+N($F$6)*MAX(0,I76-MAX(0,$F$5-SUM(I$10:I75))),2),ROUND(I76*J76,2)))</f>
      </c>
      <c r="L76" s="5"/>
    </row>
    <row r="77">
      <c r="A77" s="10"/>
      <c r="B77" s="3"/>
      <c r="C77" s="3"/>
      <c r="D77" s="3"/>
      <c r="E77" s="3"/>
      <c r="F77" s="3"/>
      <c r="G77" s="6"/>
      <c r="H77" s="6"/>
      <c r="I77" s="15">
        <f>IF(AND(ISNUMBER(G77),ISNUMBER(H77)),H77-G77,"")</f>
      </c>
      <c r="J77" s="16">
        <f>IF(A77="","",IF(AND(ISNUMBER($F$3),ISNUMBER($F$4),A77&gt;=$F$3),$F$4,$F$2))</f>
      </c>
      <c r="K77" s="17">
        <f>IF(OR(A77="",NOT(ISNUMBER(I77))),"",IF(ISNUMBER($F$5),ROUND(J77*MIN(I77,MAX(0,$F$5-SUM(I$10:I76)))+N($F$6)*MAX(0,I77-MAX(0,$F$5-SUM(I$10:I76))),2),ROUND(I77*J77,2)))</f>
      </c>
      <c r="L77" s="5"/>
    </row>
    <row r="78">
      <c r="A78" s="10"/>
      <c r="B78" s="3"/>
      <c r="C78" s="3"/>
      <c r="D78" s="3"/>
      <c r="E78" s="3"/>
      <c r="F78" s="3"/>
      <c r="G78" s="6"/>
      <c r="H78" s="6"/>
      <c r="I78" s="15">
        <f>IF(AND(ISNUMBER(G78),ISNUMBER(H78)),H78-G78,"")</f>
      </c>
      <c r="J78" s="16">
        <f>IF(A78="","",IF(AND(ISNUMBER($F$3),ISNUMBER($F$4),A78&gt;=$F$3),$F$4,$F$2))</f>
      </c>
      <c r="K78" s="17">
        <f>IF(OR(A78="",NOT(ISNUMBER(I78))),"",IF(ISNUMBER($F$5),ROUND(J78*MIN(I78,MAX(0,$F$5-SUM(I$10:I77)))+N($F$6)*MAX(0,I78-MAX(0,$F$5-SUM(I$10:I77))),2),ROUND(I78*J78,2)))</f>
      </c>
      <c r="L78" s="5"/>
    </row>
    <row r="79">
      <c r="A79" s="10"/>
      <c r="B79" s="3"/>
      <c r="C79" s="3"/>
      <c r="D79" s="3"/>
      <c r="E79" s="3"/>
      <c r="F79" s="3"/>
      <c r="G79" s="6"/>
      <c r="H79" s="6"/>
      <c r="I79" s="15">
        <f>IF(AND(ISNUMBER(G79),ISNUMBER(H79)),H79-G79,"")</f>
      </c>
      <c r="J79" s="16">
        <f>IF(A79="","",IF(AND(ISNUMBER($F$3),ISNUMBER($F$4),A79&gt;=$F$3),$F$4,$F$2))</f>
      </c>
      <c r="K79" s="17">
        <f>IF(OR(A79="",NOT(ISNUMBER(I79))),"",IF(ISNUMBER($F$5),ROUND(J79*MIN(I79,MAX(0,$F$5-SUM(I$10:I78)))+N($F$6)*MAX(0,I79-MAX(0,$F$5-SUM(I$10:I78))),2),ROUND(I79*J79,2)))</f>
      </c>
      <c r="L79" s="5"/>
    </row>
    <row r="80">
      <c r="A80" s="10"/>
      <c r="B80" s="3"/>
      <c r="C80" s="3"/>
      <c r="D80" s="3"/>
      <c r="E80" s="3"/>
      <c r="F80" s="3"/>
      <c r="G80" s="6"/>
      <c r="H80" s="6"/>
      <c r="I80" s="15">
        <f>IF(AND(ISNUMBER(G80),ISNUMBER(H80)),H80-G80,"")</f>
      </c>
      <c r="J80" s="16">
        <f>IF(A80="","",IF(AND(ISNUMBER($F$3),ISNUMBER($F$4),A80&gt;=$F$3),$F$4,$F$2))</f>
      </c>
      <c r="K80" s="17">
        <f>IF(OR(A80="",NOT(ISNUMBER(I80))),"",IF(ISNUMBER($F$5),ROUND(J80*MIN(I80,MAX(0,$F$5-SUM(I$10:I79)))+N($F$6)*MAX(0,I80-MAX(0,$F$5-SUM(I$10:I79))),2),ROUND(I80*J80,2)))</f>
      </c>
      <c r="L80" s="5"/>
    </row>
    <row r="81">
      <c r="A81" s="10"/>
      <c r="B81" s="3"/>
      <c r="C81" s="3"/>
      <c r="D81" s="3"/>
      <c r="E81" s="3"/>
      <c r="F81" s="3"/>
      <c r="G81" s="6"/>
      <c r="H81" s="6"/>
      <c r="I81" s="15">
        <f>IF(AND(ISNUMBER(G81),ISNUMBER(H81)),H81-G81,"")</f>
      </c>
      <c r="J81" s="16">
        <f>IF(A81="","",IF(AND(ISNUMBER($F$3),ISNUMBER($F$4),A81&gt;=$F$3),$F$4,$F$2))</f>
      </c>
      <c r="K81" s="17">
        <f>IF(OR(A81="",NOT(ISNUMBER(I81))),"",IF(ISNUMBER($F$5),ROUND(J81*MIN(I81,MAX(0,$F$5-SUM(I$10:I80)))+N($F$6)*MAX(0,I81-MAX(0,$F$5-SUM(I$10:I80))),2),ROUND(I81*J81,2)))</f>
      </c>
      <c r="L81" s="5"/>
    </row>
    <row r="82">
      <c r="A82" s="10"/>
      <c r="B82" s="3"/>
      <c r="C82" s="3"/>
      <c r="D82" s="3"/>
      <c r="E82" s="3"/>
      <c r="F82" s="3"/>
      <c r="G82" s="6"/>
      <c r="H82" s="6"/>
      <c r="I82" s="15">
        <f>IF(AND(ISNUMBER(G82),ISNUMBER(H82)),H82-G82,"")</f>
      </c>
      <c r="J82" s="16">
        <f>IF(A82="","",IF(AND(ISNUMBER($F$3),ISNUMBER($F$4),A82&gt;=$F$3),$F$4,$F$2))</f>
      </c>
      <c r="K82" s="17">
        <f>IF(OR(A82="",NOT(ISNUMBER(I82))),"",IF(ISNUMBER($F$5),ROUND(J82*MIN(I82,MAX(0,$F$5-SUM(I$10:I81)))+N($F$6)*MAX(0,I82-MAX(0,$F$5-SUM(I$10:I81))),2),ROUND(I82*J82,2)))</f>
      </c>
      <c r="L82" s="5"/>
    </row>
    <row r="83">
      <c r="A83" s="10"/>
      <c r="B83" s="3"/>
      <c r="C83" s="3"/>
      <c r="D83" s="3"/>
      <c r="E83" s="3"/>
      <c r="F83" s="3"/>
      <c r="G83" s="6"/>
      <c r="H83" s="6"/>
      <c r="I83" s="15">
        <f>IF(AND(ISNUMBER(G83),ISNUMBER(H83)),H83-G83,"")</f>
      </c>
      <c r="J83" s="16">
        <f>IF(A83="","",IF(AND(ISNUMBER($F$3),ISNUMBER($F$4),A83&gt;=$F$3),$F$4,$F$2))</f>
      </c>
      <c r="K83" s="17">
        <f>IF(OR(A83="",NOT(ISNUMBER(I83))),"",IF(ISNUMBER($F$5),ROUND(J83*MIN(I83,MAX(0,$F$5-SUM(I$10:I82)))+N($F$6)*MAX(0,I83-MAX(0,$F$5-SUM(I$10:I82))),2),ROUND(I83*J83,2)))</f>
      </c>
      <c r="L83" s="5"/>
    </row>
    <row r="84">
      <c r="A84" s="10"/>
      <c r="B84" s="3"/>
      <c r="C84" s="3"/>
      <c r="D84" s="3"/>
      <c r="E84" s="3"/>
      <c r="F84" s="3"/>
      <c r="G84" s="6"/>
      <c r="H84" s="6"/>
      <c r="I84" s="15">
        <f>IF(AND(ISNUMBER(G84),ISNUMBER(H84)),H84-G84,"")</f>
      </c>
      <c r="J84" s="16">
        <f>IF(A84="","",IF(AND(ISNUMBER($F$3),ISNUMBER($F$4),A84&gt;=$F$3),$F$4,$F$2))</f>
      </c>
      <c r="K84" s="17">
        <f>IF(OR(A84="",NOT(ISNUMBER(I84))),"",IF(ISNUMBER($F$5),ROUND(J84*MIN(I84,MAX(0,$F$5-SUM(I$10:I83)))+N($F$6)*MAX(0,I84-MAX(0,$F$5-SUM(I$10:I83))),2),ROUND(I84*J84,2)))</f>
      </c>
      <c r="L84" s="5"/>
    </row>
    <row r="85">
      <c r="A85" s="10"/>
      <c r="B85" s="3"/>
      <c r="C85" s="3"/>
      <c r="D85" s="3"/>
      <c r="E85" s="3"/>
      <c r="F85" s="3"/>
      <c r="G85" s="6"/>
      <c r="H85" s="6"/>
      <c r="I85" s="15">
        <f>IF(AND(ISNUMBER(G85),ISNUMBER(H85)),H85-G85,"")</f>
      </c>
      <c r="J85" s="16">
        <f>IF(A85="","",IF(AND(ISNUMBER($F$3),ISNUMBER($F$4),A85&gt;=$F$3),$F$4,$F$2))</f>
      </c>
      <c r="K85" s="17">
        <f>IF(OR(A85="",NOT(ISNUMBER(I85))),"",IF(ISNUMBER($F$5),ROUND(J85*MIN(I85,MAX(0,$F$5-SUM(I$10:I84)))+N($F$6)*MAX(0,I85-MAX(0,$F$5-SUM(I$10:I84))),2),ROUND(I85*J85,2)))</f>
      </c>
      <c r="L85" s="5"/>
    </row>
    <row r="86">
      <c r="A86" s="10"/>
      <c r="B86" s="3"/>
      <c r="C86" s="3"/>
      <c r="D86" s="3"/>
      <c r="E86" s="3"/>
      <c r="F86" s="3"/>
      <c r="G86" s="6"/>
      <c r="H86" s="6"/>
      <c r="I86" s="15">
        <f>IF(AND(ISNUMBER(G86),ISNUMBER(H86)),H86-G86,"")</f>
      </c>
      <c r="J86" s="16">
        <f>IF(A86="","",IF(AND(ISNUMBER($F$3),ISNUMBER($F$4),A86&gt;=$F$3),$F$4,$F$2))</f>
      </c>
      <c r="K86" s="17">
        <f>IF(OR(A86="",NOT(ISNUMBER(I86))),"",IF(ISNUMBER($F$5),ROUND(J86*MIN(I86,MAX(0,$F$5-SUM(I$10:I85)))+N($F$6)*MAX(0,I86-MAX(0,$F$5-SUM(I$10:I85))),2),ROUND(I86*J86,2)))</f>
      </c>
      <c r="L86" s="5"/>
    </row>
    <row r="87">
      <c r="A87" s="10"/>
      <c r="B87" s="3"/>
      <c r="C87" s="3"/>
      <c r="D87" s="3"/>
      <c r="E87" s="3"/>
      <c r="F87" s="3"/>
      <c r="G87" s="6"/>
      <c r="H87" s="6"/>
      <c r="I87" s="15">
        <f>IF(AND(ISNUMBER(G87),ISNUMBER(H87)),H87-G87,"")</f>
      </c>
      <c r="J87" s="16">
        <f>IF(A87="","",IF(AND(ISNUMBER($F$3),ISNUMBER($F$4),A87&gt;=$F$3),$F$4,$F$2))</f>
      </c>
      <c r="K87" s="17">
        <f>IF(OR(A87="",NOT(ISNUMBER(I87))),"",IF(ISNUMBER($F$5),ROUND(J87*MIN(I87,MAX(0,$F$5-SUM(I$10:I86)))+N($F$6)*MAX(0,I87-MAX(0,$F$5-SUM(I$10:I86))),2),ROUND(I87*J87,2)))</f>
      </c>
      <c r="L87" s="5"/>
    </row>
    <row r="88">
      <c r="A88" s="10"/>
      <c r="B88" s="3"/>
      <c r="C88" s="3"/>
      <c r="D88" s="3"/>
      <c r="E88" s="3"/>
      <c r="F88" s="3"/>
      <c r="G88" s="6"/>
      <c r="H88" s="6"/>
      <c r="I88" s="15">
        <f>IF(AND(ISNUMBER(G88),ISNUMBER(H88)),H88-G88,"")</f>
      </c>
      <c r="J88" s="16">
        <f>IF(A88="","",IF(AND(ISNUMBER($F$3),ISNUMBER($F$4),A88&gt;=$F$3),$F$4,$F$2))</f>
      </c>
      <c r="K88" s="17">
        <f>IF(OR(A88="",NOT(ISNUMBER(I88))),"",IF(ISNUMBER($F$5),ROUND(J88*MIN(I88,MAX(0,$F$5-SUM(I$10:I87)))+N($F$6)*MAX(0,I88-MAX(0,$F$5-SUM(I$10:I87))),2),ROUND(I88*J88,2)))</f>
      </c>
      <c r="L88" s="5"/>
    </row>
    <row r="89">
      <c r="A89" s="10"/>
      <c r="B89" s="3"/>
      <c r="C89" s="3"/>
      <c r="D89" s="3"/>
      <c r="E89" s="3"/>
      <c r="F89" s="3"/>
      <c r="G89" s="6"/>
      <c r="H89" s="6"/>
      <c r="I89" s="15">
        <f>IF(AND(ISNUMBER(G89),ISNUMBER(H89)),H89-G89,"")</f>
      </c>
      <c r="J89" s="16">
        <f>IF(A89="","",IF(AND(ISNUMBER($F$3),ISNUMBER($F$4),A89&gt;=$F$3),$F$4,$F$2))</f>
      </c>
      <c r="K89" s="17">
        <f>IF(OR(A89="",NOT(ISNUMBER(I89))),"",IF(ISNUMBER($F$5),ROUND(J89*MIN(I89,MAX(0,$F$5-SUM(I$10:I88)))+N($F$6)*MAX(0,I89-MAX(0,$F$5-SUM(I$10:I88))),2),ROUND(I89*J89,2)))</f>
      </c>
      <c r="L89" s="5"/>
    </row>
    <row r="90">
      <c r="A90" s="10"/>
      <c r="B90" s="3"/>
      <c r="C90" s="3"/>
      <c r="D90" s="3"/>
      <c r="E90" s="3"/>
      <c r="F90" s="3"/>
      <c r="G90" s="6"/>
      <c r="H90" s="6"/>
      <c r="I90" s="15">
        <f>IF(AND(ISNUMBER(G90),ISNUMBER(H90)),H90-G90,"")</f>
      </c>
      <c r="J90" s="16">
        <f>IF(A90="","",IF(AND(ISNUMBER($F$3),ISNUMBER($F$4),A90&gt;=$F$3),$F$4,$F$2))</f>
      </c>
      <c r="K90" s="17">
        <f>IF(OR(A90="",NOT(ISNUMBER(I90))),"",IF(ISNUMBER($F$5),ROUND(J90*MIN(I90,MAX(0,$F$5-SUM(I$10:I89)))+N($F$6)*MAX(0,I90-MAX(0,$F$5-SUM(I$10:I89))),2),ROUND(I90*J90,2)))</f>
      </c>
      <c r="L90" s="5"/>
    </row>
    <row r="91">
      <c r="A91" s="10"/>
      <c r="B91" s="3"/>
      <c r="C91" s="3"/>
      <c r="D91" s="3"/>
      <c r="E91" s="3"/>
      <c r="F91" s="3"/>
      <c r="G91" s="6"/>
      <c r="H91" s="6"/>
      <c r="I91" s="15">
        <f>IF(AND(ISNUMBER(G91),ISNUMBER(H91)),H91-G91,"")</f>
      </c>
      <c r="J91" s="16">
        <f>IF(A91="","",IF(AND(ISNUMBER($F$3),ISNUMBER($F$4),A91&gt;=$F$3),$F$4,$F$2))</f>
      </c>
      <c r="K91" s="17">
        <f>IF(OR(A91="",NOT(ISNUMBER(I91))),"",IF(ISNUMBER($F$5),ROUND(J91*MIN(I91,MAX(0,$F$5-SUM(I$10:I90)))+N($F$6)*MAX(0,I91-MAX(0,$F$5-SUM(I$10:I90))),2),ROUND(I91*J91,2)))</f>
      </c>
      <c r="L91" s="5"/>
    </row>
    <row r="92">
      <c r="A92" s="10"/>
      <c r="B92" s="3"/>
      <c r="C92" s="3"/>
      <c r="D92" s="3"/>
      <c r="E92" s="3"/>
      <c r="F92" s="3"/>
      <c r="G92" s="6"/>
      <c r="H92" s="6"/>
      <c r="I92" s="15">
        <f>IF(AND(ISNUMBER(G92),ISNUMBER(H92)),H92-G92,"")</f>
      </c>
      <c r="J92" s="16">
        <f>IF(A92="","",IF(AND(ISNUMBER($F$3),ISNUMBER($F$4),A92&gt;=$F$3),$F$4,$F$2))</f>
      </c>
      <c r="K92" s="17">
        <f>IF(OR(A92="",NOT(ISNUMBER(I92))),"",IF(ISNUMBER($F$5),ROUND(J92*MIN(I92,MAX(0,$F$5-SUM(I$10:I91)))+N($F$6)*MAX(0,I92-MAX(0,$F$5-SUM(I$10:I91))),2),ROUND(I92*J92,2)))</f>
      </c>
      <c r="L92" s="5"/>
    </row>
    <row r="93">
      <c r="A93" s="10"/>
      <c r="B93" s="3"/>
      <c r="C93" s="3"/>
      <c r="D93" s="3"/>
      <c r="E93" s="3"/>
      <c r="F93" s="3"/>
      <c r="G93" s="6"/>
      <c r="H93" s="6"/>
      <c r="I93" s="15">
        <f>IF(AND(ISNUMBER(G93),ISNUMBER(H93)),H93-G93,"")</f>
      </c>
      <c r="J93" s="16">
        <f>IF(A93="","",IF(AND(ISNUMBER($F$3),ISNUMBER($F$4),A93&gt;=$F$3),$F$4,$F$2))</f>
      </c>
      <c r="K93" s="17">
        <f>IF(OR(A93="",NOT(ISNUMBER(I93))),"",IF(ISNUMBER($F$5),ROUND(J93*MIN(I93,MAX(0,$F$5-SUM(I$10:I92)))+N($F$6)*MAX(0,I93-MAX(0,$F$5-SUM(I$10:I92))),2),ROUND(I93*J93,2)))</f>
      </c>
      <c r="L93" s="5"/>
    </row>
    <row r="94">
      <c r="A94" s="10"/>
      <c r="B94" s="3"/>
      <c r="C94" s="3"/>
      <c r="D94" s="3"/>
      <c r="E94" s="3"/>
      <c r="F94" s="3"/>
      <c r="G94" s="6"/>
      <c r="H94" s="6"/>
      <c r="I94" s="15">
        <f>IF(AND(ISNUMBER(G94),ISNUMBER(H94)),H94-G94,"")</f>
      </c>
      <c r="J94" s="16">
        <f>IF(A94="","",IF(AND(ISNUMBER($F$3),ISNUMBER($F$4),A94&gt;=$F$3),$F$4,$F$2))</f>
      </c>
      <c r="K94" s="17">
        <f>IF(OR(A94="",NOT(ISNUMBER(I94))),"",IF(ISNUMBER($F$5),ROUND(J94*MIN(I94,MAX(0,$F$5-SUM(I$10:I93)))+N($F$6)*MAX(0,I94-MAX(0,$F$5-SUM(I$10:I93))),2),ROUND(I94*J94,2)))</f>
      </c>
      <c r="L94" s="5"/>
    </row>
    <row r="95">
      <c r="A95" s="10"/>
      <c r="B95" s="3"/>
      <c r="C95" s="3"/>
      <c r="D95" s="3"/>
      <c r="E95" s="3"/>
      <c r="F95" s="3"/>
      <c r="G95" s="6"/>
      <c r="H95" s="6"/>
      <c r="I95" s="15">
        <f>IF(AND(ISNUMBER(G95),ISNUMBER(H95)),H95-G95,"")</f>
      </c>
      <c r="J95" s="16">
        <f>IF(A95="","",IF(AND(ISNUMBER($F$3),ISNUMBER($F$4),A95&gt;=$F$3),$F$4,$F$2))</f>
      </c>
      <c r="K95" s="17">
        <f>IF(OR(A95="",NOT(ISNUMBER(I95))),"",IF(ISNUMBER($F$5),ROUND(J95*MIN(I95,MAX(0,$F$5-SUM(I$10:I94)))+N($F$6)*MAX(0,I95-MAX(0,$F$5-SUM(I$10:I94))),2),ROUND(I95*J95,2)))</f>
      </c>
      <c r="L95" s="5"/>
    </row>
    <row r="96">
      <c r="A96" s="10"/>
      <c r="B96" s="3"/>
      <c r="C96" s="3"/>
      <c r="D96" s="3"/>
      <c r="E96" s="3"/>
      <c r="F96" s="3"/>
      <c r="G96" s="6"/>
      <c r="H96" s="6"/>
      <c r="I96" s="15">
        <f>IF(AND(ISNUMBER(G96),ISNUMBER(H96)),H96-G96,"")</f>
      </c>
      <c r="J96" s="16">
        <f>IF(A96="","",IF(AND(ISNUMBER($F$3),ISNUMBER($F$4),A96&gt;=$F$3),$F$4,$F$2))</f>
      </c>
      <c r="K96" s="17">
        <f>IF(OR(A96="",NOT(ISNUMBER(I96))),"",IF(ISNUMBER($F$5),ROUND(J96*MIN(I96,MAX(0,$F$5-SUM(I$10:I95)))+N($F$6)*MAX(0,I96-MAX(0,$F$5-SUM(I$10:I95))),2),ROUND(I96*J96,2)))</f>
      </c>
      <c r="L96" s="5"/>
    </row>
    <row r="97">
      <c r="A97" s="10"/>
      <c r="B97" s="3"/>
      <c r="C97" s="3"/>
      <c r="D97" s="3"/>
      <c r="E97" s="3"/>
      <c r="F97" s="3"/>
      <c r="G97" s="6"/>
      <c r="H97" s="6"/>
      <c r="I97" s="15">
        <f>IF(AND(ISNUMBER(G97),ISNUMBER(H97)),H97-G97,"")</f>
      </c>
      <c r="J97" s="16">
        <f>IF(A97="","",IF(AND(ISNUMBER($F$3),ISNUMBER($F$4),A97&gt;=$F$3),$F$4,$F$2))</f>
      </c>
      <c r="K97" s="17">
        <f>IF(OR(A97="",NOT(ISNUMBER(I97))),"",IF(ISNUMBER($F$5),ROUND(J97*MIN(I97,MAX(0,$F$5-SUM(I$10:I96)))+N($F$6)*MAX(0,I97-MAX(0,$F$5-SUM(I$10:I96))),2),ROUND(I97*J97,2)))</f>
      </c>
      <c r="L97" s="5"/>
    </row>
    <row r="98">
      <c r="A98" s="10"/>
      <c r="B98" s="3"/>
      <c r="C98" s="3"/>
      <c r="D98" s="3"/>
      <c r="E98" s="3"/>
      <c r="F98" s="3"/>
      <c r="G98" s="6"/>
      <c r="H98" s="6"/>
      <c r="I98" s="15">
        <f>IF(AND(ISNUMBER(G98),ISNUMBER(H98)),H98-G98,"")</f>
      </c>
      <c r="J98" s="16">
        <f>IF(A98="","",IF(AND(ISNUMBER($F$3),ISNUMBER($F$4),A98&gt;=$F$3),$F$4,$F$2))</f>
      </c>
      <c r="K98" s="17">
        <f>IF(OR(A98="",NOT(ISNUMBER(I98))),"",IF(ISNUMBER($F$5),ROUND(J98*MIN(I98,MAX(0,$F$5-SUM(I$10:I97)))+N($F$6)*MAX(0,I98-MAX(0,$F$5-SUM(I$10:I97))),2),ROUND(I98*J98,2)))</f>
      </c>
      <c r="L98" s="5"/>
    </row>
    <row r="99">
      <c r="A99" s="10"/>
      <c r="B99" s="3"/>
      <c r="C99" s="3"/>
      <c r="D99" s="3"/>
      <c r="E99" s="3"/>
      <c r="F99" s="3"/>
      <c r="G99" s="6"/>
      <c r="H99" s="6"/>
      <c r="I99" s="15">
        <f>IF(AND(ISNUMBER(G99),ISNUMBER(H99)),H99-G99,"")</f>
      </c>
      <c r="J99" s="16">
        <f>IF(A99="","",IF(AND(ISNUMBER($F$3),ISNUMBER($F$4),A99&gt;=$F$3),$F$4,$F$2))</f>
      </c>
      <c r="K99" s="17">
        <f>IF(OR(A99="",NOT(ISNUMBER(I99))),"",IF(ISNUMBER($F$5),ROUND(J99*MIN(I99,MAX(0,$F$5-SUM(I$10:I98)))+N($F$6)*MAX(0,I99-MAX(0,$F$5-SUM(I$10:I98))),2),ROUND(I99*J99,2)))</f>
      </c>
      <c r="L99" s="5"/>
    </row>
    <row r="100">
      <c r="A100" s="10"/>
      <c r="B100" s="3"/>
      <c r="C100" s="3"/>
      <c r="D100" s="3"/>
      <c r="E100" s="3"/>
      <c r="F100" s="3"/>
      <c r="G100" s="6"/>
      <c r="H100" s="6"/>
      <c r="I100" s="15">
        <f>IF(AND(ISNUMBER(G100),ISNUMBER(H100)),H100-G100,"")</f>
      </c>
      <c r="J100" s="16">
        <f>IF(A100="","",IF(AND(ISNUMBER($F$3),ISNUMBER($F$4),A100&gt;=$F$3),$F$4,$F$2))</f>
      </c>
      <c r="K100" s="17">
        <f>IF(OR(A100="",NOT(ISNUMBER(I100))),"",IF(ISNUMBER($F$5),ROUND(J100*MIN(I100,MAX(0,$F$5-SUM(I$10:I99)))+N($F$6)*MAX(0,I100-MAX(0,$F$5-SUM(I$10:I99))),2),ROUND(I100*J100,2)))</f>
      </c>
      <c r="L100" s="5"/>
    </row>
    <row r="101">
      <c r="A101" s="10"/>
      <c r="B101" s="3"/>
      <c r="C101" s="3"/>
      <c r="D101" s="3"/>
      <c r="E101" s="3"/>
      <c r="F101" s="3"/>
      <c r="G101" s="6"/>
      <c r="H101" s="6"/>
      <c r="I101" s="15">
        <f>IF(AND(ISNUMBER(G101),ISNUMBER(H101)),H101-G101,"")</f>
      </c>
      <c r="J101" s="16">
        <f>IF(A101="","",IF(AND(ISNUMBER($F$3),ISNUMBER($F$4),A101&gt;=$F$3),$F$4,$F$2))</f>
      </c>
      <c r="K101" s="17">
        <f>IF(OR(A101="",NOT(ISNUMBER(I101))),"",IF(ISNUMBER($F$5),ROUND(J101*MIN(I101,MAX(0,$F$5-SUM(I$10:I100)))+N($F$6)*MAX(0,I101-MAX(0,$F$5-SUM(I$10:I100))),2),ROUND(I101*J101,2)))</f>
      </c>
      <c r="L101" s="5"/>
    </row>
    <row r="102">
      <c r="A102" s="10"/>
      <c r="B102" s="3"/>
      <c r="C102" s="3"/>
      <c r="D102" s="3"/>
      <c r="E102" s="3"/>
      <c r="F102" s="3"/>
      <c r="G102" s="6"/>
      <c r="H102" s="6"/>
      <c r="I102" s="15">
        <f>IF(AND(ISNUMBER(G102),ISNUMBER(H102)),H102-G102,"")</f>
      </c>
      <c r="J102" s="16">
        <f>IF(A102="","",IF(AND(ISNUMBER($F$3),ISNUMBER($F$4),A102&gt;=$F$3),$F$4,$F$2))</f>
      </c>
      <c r="K102" s="17">
        <f>IF(OR(A102="",NOT(ISNUMBER(I102))),"",IF(ISNUMBER($F$5),ROUND(J102*MIN(I102,MAX(0,$F$5-SUM(I$10:I101)))+N($F$6)*MAX(0,I102-MAX(0,$F$5-SUM(I$10:I101))),2),ROUND(I102*J102,2)))</f>
      </c>
      <c r="L102" s="5"/>
    </row>
    <row r="103">
      <c r="A103" s="10"/>
      <c r="B103" s="3"/>
      <c r="C103" s="3"/>
      <c r="D103" s="3"/>
      <c r="E103" s="3"/>
      <c r="F103" s="3"/>
      <c r="G103" s="6"/>
      <c r="H103" s="6"/>
      <c r="I103" s="15">
        <f>IF(AND(ISNUMBER(G103),ISNUMBER(H103)),H103-G103,"")</f>
      </c>
      <c r="J103" s="16">
        <f>IF(A103="","",IF(AND(ISNUMBER($F$3),ISNUMBER($F$4),A103&gt;=$F$3),$F$4,$F$2))</f>
      </c>
      <c r="K103" s="17">
        <f>IF(OR(A103="",NOT(ISNUMBER(I103))),"",IF(ISNUMBER($F$5),ROUND(J103*MIN(I103,MAX(0,$F$5-SUM(I$10:I102)))+N($F$6)*MAX(0,I103-MAX(0,$F$5-SUM(I$10:I102))),2),ROUND(I103*J103,2)))</f>
      </c>
      <c r="L103" s="5"/>
    </row>
    <row r="104">
      <c r="A104" s="10"/>
      <c r="B104" s="3"/>
      <c r="C104" s="3"/>
      <c r="D104" s="3"/>
      <c r="E104" s="3"/>
      <c r="F104" s="3"/>
      <c r="G104" s="6"/>
      <c r="H104" s="6"/>
      <c r="I104" s="15">
        <f>IF(AND(ISNUMBER(G104),ISNUMBER(H104)),H104-G104,"")</f>
      </c>
      <c r="J104" s="16">
        <f>IF(A104="","",IF(AND(ISNUMBER($F$3),ISNUMBER($F$4),A104&gt;=$F$3),$F$4,$F$2))</f>
      </c>
      <c r="K104" s="17">
        <f>IF(OR(A104="",NOT(ISNUMBER(I104))),"",IF(ISNUMBER($F$5),ROUND(J104*MIN(I104,MAX(0,$F$5-SUM(I$10:I103)))+N($F$6)*MAX(0,I104-MAX(0,$F$5-SUM(I$10:I103))),2),ROUND(I104*J104,2)))</f>
      </c>
      <c r="L104" s="5"/>
    </row>
    <row r="105">
      <c r="A105" s="10"/>
      <c r="B105" s="3"/>
      <c r="C105" s="3"/>
      <c r="D105" s="3"/>
      <c r="E105" s="3"/>
      <c r="F105" s="3"/>
      <c r="G105" s="6"/>
      <c r="H105" s="6"/>
      <c r="I105" s="15">
        <f>IF(AND(ISNUMBER(G105),ISNUMBER(H105)),H105-G105,"")</f>
      </c>
      <c r="J105" s="16">
        <f>IF(A105="","",IF(AND(ISNUMBER($F$3),ISNUMBER($F$4),A105&gt;=$F$3),$F$4,$F$2))</f>
      </c>
      <c r="K105" s="17">
        <f>IF(OR(A105="",NOT(ISNUMBER(I105))),"",IF(ISNUMBER($F$5),ROUND(J105*MIN(I105,MAX(0,$F$5-SUM(I$10:I104)))+N($F$6)*MAX(0,I105-MAX(0,$F$5-SUM(I$10:I104))),2),ROUND(I105*J105,2)))</f>
      </c>
      <c r="L105" s="5"/>
    </row>
    <row r="106">
      <c r="A106" s="10"/>
      <c r="B106" s="3"/>
      <c r="C106" s="3"/>
      <c r="D106" s="3"/>
      <c r="E106" s="3"/>
      <c r="F106" s="3"/>
      <c r="G106" s="6"/>
      <c r="H106" s="6"/>
      <c r="I106" s="15">
        <f>IF(AND(ISNUMBER(G106),ISNUMBER(H106)),H106-G106,"")</f>
      </c>
      <c r="J106" s="16">
        <f>IF(A106="","",IF(AND(ISNUMBER($F$3),ISNUMBER($F$4),A106&gt;=$F$3),$F$4,$F$2))</f>
      </c>
      <c r="K106" s="17">
        <f>IF(OR(A106="",NOT(ISNUMBER(I106))),"",IF(ISNUMBER($F$5),ROUND(J106*MIN(I106,MAX(0,$F$5-SUM(I$10:I105)))+N($F$6)*MAX(0,I106-MAX(0,$F$5-SUM(I$10:I105))),2),ROUND(I106*J106,2)))</f>
      </c>
      <c r="L106" s="5"/>
    </row>
    <row r="107">
      <c r="A107" s="10"/>
      <c r="B107" s="3"/>
      <c r="C107" s="3"/>
      <c r="D107" s="3"/>
      <c r="E107" s="3"/>
      <c r="F107" s="3"/>
      <c r="G107" s="6"/>
      <c r="H107" s="6"/>
      <c r="I107" s="15">
        <f>IF(AND(ISNUMBER(G107),ISNUMBER(H107)),H107-G107,"")</f>
      </c>
      <c r="J107" s="16">
        <f>IF(A107="","",IF(AND(ISNUMBER($F$3),ISNUMBER($F$4),A107&gt;=$F$3),$F$4,$F$2))</f>
      </c>
      <c r="K107" s="17">
        <f>IF(OR(A107="",NOT(ISNUMBER(I107))),"",IF(ISNUMBER($F$5),ROUND(J107*MIN(I107,MAX(0,$F$5-SUM(I$10:I106)))+N($F$6)*MAX(0,I107-MAX(0,$F$5-SUM(I$10:I106))),2),ROUND(I107*J107,2)))</f>
      </c>
      <c r="L107" s="5"/>
    </row>
    <row r="108">
      <c r="A108" s="10"/>
      <c r="B108" s="3"/>
      <c r="C108" s="3"/>
      <c r="D108" s="3"/>
      <c r="E108" s="3"/>
      <c r="F108" s="3"/>
      <c r="G108" s="6"/>
      <c r="H108" s="6"/>
      <c r="I108" s="15">
        <f>IF(AND(ISNUMBER(G108),ISNUMBER(H108)),H108-G108,"")</f>
      </c>
      <c r="J108" s="16">
        <f>IF(A108="","",IF(AND(ISNUMBER($F$3),ISNUMBER($F$4),A108&gt;=$F$3),$F$4,$F$2))</f>
      </c>
      <c r="K108" s="17">
        <f>IF(OR(A108="",NOT(ISNUMBER(I108))),"",IF(ISNUMBER($F$5),ROUND(J108*MIN(I108,MAX(0,$F$5-SUM(I$10:I107)))+N($F$6)*MAX(0,I108-MAX(0,$F$5-SUM(I$10:I107))),2),ROUND(I108*J108,2)))</f>
      </c>
      <c r="L108" s="5"/>
    </row>
    <row r="109">
      <c r="A109" s="10"/>
      <c r="B109" s="3"/>
      <c r="C109" s="3"/>
      <c r="D109" s="3"/>
      <c r="E109" s="3"/>
      <c r="F109" s="3"/>
      <c r="G109" s="6"/>
      <c r="H109" s="6"/>
      <c r="I109" s="15">
        <f>IF(AND(ISNUMBER(G109),ISNUMBER(H109)),H109-G109,"")</f>
      </c>
      <c r="J109" s="16">
        <f>IF(A109="","",IF(AND(ISNUMBER($F$3),ISNUMBER($F$4),A109&gt;=$F$3),$F$4,$F$2))</f>
      </c>
      <c r="K109" s="17">
        <f>IF(OR(A109="",NOT(ISNUMBER(I109))),"",IF(ISNUMBER($F$5),ROUND(J109*MIN(I109,MAX(0,$F$5-SUM(I$10:I108)))+N($F$6)*MAX(0,I109-MAX(0,$F$5-SUM(I$10:I108))),2),ROUND(I109*J109,2)))</f>
      </c>
      <c r="L109" s="5"/>
    </row>
    <row r="110">
      <c r="A110" s="10"/>
      <c r="B110" s="3"/>
      <c r="C110" s="3"/>
      <c r="D110" s="3"/>
      <c r="E110" s="3"/>
      <c r="F110" s="3"/>
      <c r="G110" s="6"/>
      <c r="H110" s="6"/>
      <c r="I110" s="15">
        <f>IF(AND(ISNUMBER(G110),ISNUMBER(H110)),H110-G110,"")</f>
      </c>
      <c r="J110" s="16">
        <f>IF(A110="","",IF(AND(ISNUMBER($F$3),ISNUMBER($F$4),A110&gt;=$F$3),$F$4,$F$2))</f>
      </c>
      <c r="K110" s="17">
        <f>IF(OR(A110="",NOT(ISNUMBER(I110))),"",IF(ISNUMBER($F$5),ROUND(J110*MIN(I110,MAX(0,$F$5-SUM(I$10:I109)))+N($F$6)*MAX(0,I110-MAX(0,$F$5-SUM(I$10:I109))),2),ROUND(I110*J110,2)))</f>
      </c>
      <c r="L110" s="5"/>
    </row>
    <row r="111">
      <c r="A111" s="10"/>
      <c r="B111" s="3"/>
      <c r="C111" s="3"/>
      <c r="D111" s="3"/>
      <c r="E111" s="3"/>
      <c r="F111" s="3"/>
      <c r="G111" s="6"/>
      <c r="H111" s="6"/>
      <c r="I111" s="15">
        <f>IF(AND(ISNUMBER(G111),ISNUMBER(H111)),H111-G111,"")</f>
      </c>
      <c r="J111" s="16">
        <f>IF(A111="","",IF(AND(ISNUMBER($F$3),ISNUMBER($F$4),A111&gt;=$F$3),$F$4,$F$2))</f>
      </c>
      <c r="K111" s="17">
        <f>IF(OR(A111="",NOT(ISNUMBER(I111))),"",IF(ISNUMBER($F$5),ROUND(J111*MIN(I111,MAX(0,$F$5-SUM(I$10:I110)))+N($F$6)*MAX(0,I111-MAX(0,$F$5-SUM(I$10:I110))),2),ROUND(I111*J111,2)))</f>
      </c>
      <c r="L111" s="5"/>
    </row>
    <row r="112">
      <c r="A112" s="10"/>
      <c r="B112" s="3"/>
      <c r="C112" s="3"/>
      <c r="D112" s="3"/>
      <c r="E112" s="3"/>
      <c r="F112" s="3"/>
      <c r="G112" s="6"/>
      <c r="H112" s="6"/>
      <c r="I112" s="15">
        <f>IF(AND(ISNUMBER(G112),ISNUMBER(H112)),H112-G112,"")</f>
      </c>
      <c r="J112" s="16">
        <f>IF(A112="","",IF(AND(ISNUMBER($F$3),ISNUMBER($F$4),A112&gt;=$F$3),$F$4,$F$2))</f>
      </c>
      <c r="K112" s="17">
        <f>IF(OR(A112="",NOT(ISNUMBER(I112))),"",IF(ISNUMBER($F$5),ROUND(J112*MIN(I112,MAX(0,$F$5-SUM(I$10:I111)))+N($F$6)*MAX(0,I112-MAX(0,$F$5-SUM(I$10:I111))),2),ROUND(I112*J112,2)))</f>
      </c>
      <c r="L112" s="5"/>
    </row>
    <row r="113">
      <c r="A113" s="10"/>
      <c r="B113" s="3"/>
      <c r="C113" s="3"/>
      <c r="D113" s="3"/>
      <c r="E113" s="3"/>
      <c r="F113" s="3"/>
      <c r="G113" s="6"/>
      <c r="H113" s="6"/>
      <c r="I113" s="15">
        <f>IF(AND(ISNUMBER(G113),ISNUMBER(H113)),H113-G113,"")</f>
      </c>
      <c r="J113" s="16">
        <f>IF(A113="","",IF(AND(ISNUMBER($F$3),ISNUMBER($F$4),A113&gt;=$F$3),$F$4,$F$2))</f>
      </c>
      <c r="K113" s="17">
        <f>IF(OR(A113="",NOT(ISNUMBER(I113))),"",IF(ISNUMBER($F$5),ROUND(J113*MIN(I113,MAX(0,$F$5-SUM(I$10:I112)))+N($F$6)*MAX(0,I113-MAX(0,$F$5-SUM(I$10:I112))),2),ROUND(I113*J113,2)))</f>
      </c>
      <c r="L113" s="5"/>
    </row>
    <row r="114">
      <c r="A114" s="10"/>
      <c r="B114" s="3"/>
      <c r="C114" s="3"/>
      <c r="D114" s="3"/>
      <c r="E114" s="3"/>
      <c r="F114" s="3"/>
      <c r="G114" s="6"/>
      <c r="H114" s="6"/>
      <c r="I114" s="15">
        <f>IF(AND(ISNUMBER(G114),ISNUMBER(H114)),H114-G114,"")</f>
      </c>
      <c r="J114" s="16">
        <f>IF(A114="","",IF(AND(ISNUMBER($F$3),ISNUMBER($F$4),A114&gt;=$F$3),$F$4,$F$2))</f>
      </c>
      <c r="K114" s="17">
        <f>IF(OR(A114="",NOT(ISNUMBER(I114))),"",IF(ISNUMBER($F$5),ROUND(J114*MIN(I114,MAX(0,$F$5-SUM(I$10:I113)))+N($F$6)*MAX(0,I114-MAX(0,$F$5-SUM(I$10:I113))),2),ROUND(I114*J114,2)))</f>
      </c>
      <c r="L114" s="5"/>
    </row>
    <row r="115">
      <c r="A115" s="10"/>
      <c r="B115" s="3"/>
      <c r="C115" s="3"/>
      <c r="D115" s="3"/>
      <c r="E115" s="3"/>
      <c r="F115" s="3"/>
      <c r="G115" s="6"/>
      <c r="H115" s="6"/>
      <c r="I115" s="15">
        <f>IF(AND(ISNUMBER(G115),ISNUMBER(H115)),H115-G115,"")</f>
      </c>
      <c r="J115" s="16">
        <f>IF(A115="","",IF(AND(ISNUMBER($F$3),ISNUMBER($F$4),A115&gt;=$F$3),$F$4,$F$2))</f>
      </c>
      <c r="K115" s="17">
        <f>IF(OR(A115="",NOT(ISNUMBER(I115))),"",IF(ISNUMBER($F$5),ROUND(J115*MIN(I115,MAX(0,$F$5-SUM(I$10:I114)))+N($F$6)*MAX(0,I115-MAX(0,$F$5-SUM(I$10:I114))),2),ROUND(I115*J115,2)))</f>
      </c>
      <c r="L115" s="5"/>
    </row>
    <row r="116">
      <c r="A116" s="10"/>
      <c r="B116" s="3"/>
      <c r="C116" s="3"/>
      <c r="D116" s="3"/>
      <c r="E116" s="3"/>
      <c r="F116" s="3"/>
      <c r="G116" s="6"/>
      <c r="H116" s="6"/>
      <c r="I116" s="15">
        <f>IF(AND(ISNUMBER(G116),ISNUMBER(H116)),H116-G116,"")</f>
      </c>
      <c r="J116" s="16">
        <f>IF(A116="","",IF(AND(ISNUMBER($F$3),ISNUMBER($F$4),A116&gt;=$F$3),$F$4,$F$2))</f>
      </c>
      <c r="K116" s="17">
        <f>IF(OR(A116="",NOT(ISNUMBER(I116))),"",IF(ISNUMBER($F$5),ROUND(J116*MIN(I116,MAX(0,$F$5-SUM(I$10:I115)))+N($F$6)*MAX(0,I116-MAX(0,$F$5-SUM(I$10:I115))),2),ROUND(I116*J116,2)))</f>
      </c>
      <c r="L116" s="5"/>
    </row>
    <row r="117">
      <c r="A117" s="10"/>
      <c r="B117" s="3"/>
      <c r="C117" s="3"/>
      <c r="D117" s="3"/>
      <c r="E117" s="3"/>
      <c r="F117" s="3"/>
      <c r="G117" s="6"/>
      <c r="H117" s="6"/>
      <c r="I117" s="15">
        <f>IF(AND(ISNUMBER(G117),ISNUMBER(H117)),H117-G117,"")</f>
      </c>
      <c r="J117" s="16">
        <f>IF(A117="","",IF(AND(ISNUMBER($F$3),ISNUMBER($F$4),A117&gt;=$F$3),$F$4,$F$2))</f>
      </c>
      <c r="K117" s="17">
        <f>IF(OR(A117="",NOT(ISNUMBER(I117))),"",IF(ISNUMBER($F$5),ROUND(J117*MIN(I117,MAX(0,$F$5-SUM(I$10:I116)))+N($F$6)*MAX(0,I117-MAX(0,$F$5-SUM(I$10:I116))),2),ROUND(I117*J117,2)))</f>
      </c>
      <c r="L117" s="5"/>
    </row>
    <row r="118">
      <c r="A118" s="10"/>
      <c r="B118" s="3"/>
      <c r="C118" s="3"/>
      <c r="D118" s="3"/>
      <c r="E118" s="3"/>
      <c r="F118" s="3"/>
      <c r="G118" s="6"/>
      <c r="H118" s="6"/>
      <c r="I118" s="15">
        <f>IF(AND(ISNUMBER(G118),ISNUMBER(H118)),H118-G118,"")</f>
      </c>
      <c r="J118" s="16">
        <f>IF(A118="","",IF(AND(ISNUMBER($F$3),ISNUMBER($F$4),A118&gt;=$F$3),$F$4,$F$2))</f>
      </c>
      <c r="K118" s="17">
        <f>IF(OR(A118="",NOT(ISNUMBER(I118))),"",IF(ISNUMBER($F$5),ROUND(J118*MIN(I118,MAX(0,$F$5-SUM(I$10:I117)))+N($F$6)*MAX(0,I118-MAX(0,$F$5-SUM(I$10:I117))),2),ROUND(I118*J118,2)))</f>
      </c>
      <c r="L118" s="5"/>
    </row>
    <row r="119">
      <c r="A119" s="10"/>
      <c r="B119" s="3"/>
      <c r="C119" s="3"/>
      <c r="D119" s="3"/>
      <c r="E119" s="3"/>
      <c r="F119" s="3"/>
      <c r="G119" s="6"/>
      <c r="H119" s="6"/>
      <c r="I119" s="15">
        <f>IF(AND(ISNUMBER(G119),ISNUMBER(H119)),H119-G119,"")</f>
      </c>
      <c r="J119" s="16">
        <f>IF(A119="","",IF(AND(ISNUMBER($F$3),ISNUMBER($F$4),A119&gt;=$F$3),$F$4,$F$2))</f>
      </c>
      <c r="K119" s="17">
        <f>IF(OR(A119="",NOT(ISNUMBER(I119))),"",IF(ISNUMBER($F$5),ROUND(J119*MIN(I119,MAX(0,$F$5-SUM(I$10:I118)))+N($F$6)*MAX(0,I119-MAX(0,$F$5-SUM(I$10:I118))),2),ROUND(I119*J119,2)))</f>
      </c>
      <c r="L119" s="5"/>
    </row>
    <row r="120">
      <c r="A120" s="10"/>
      <c r="B120" s="3"/>
      <c r="C120" s="3"/>
      <c r="D120" s="3"/>
      <c r="E120" s="3"/>
      <c r="F120" s="3"/>
      <c r="G120" s="6"/>
      <c r="H120" s="6"/>
      <c r="I120" s="15">
        <f>IF(AND(ISNUMBER(G120),ISNUMBER(H120)),H120-G120,"")</f>
      </c>
      <c r="J120" s="16">
        <f>IF(A120="","",IF(AND(ISNUMBER($F$3),ISNUMBER($F$4),A120&gt;=$F$3),$F$4,$F$2))</f>
      </c>
      <c r="K120" s="17">
        <f>IF(OR(A120="",NOT(ISNUMBER(I120))),"",IF(ISNUMBER($F$5),ROUND(J120*MIN(I120,MAX(0,$F$5-SUM(I$10:I119)))+N($F$6)*MAX(0,I120-MAX(0,$F$5-SUM(I$10:I119))),2),ROUND(I120*J120,2)))</f>
      </c>
      <c r="L120" s="5"/>
    </row>
    <row r="121">
      <c r="A121" s="10"/>
      <c r="B121" s="3"/>
      <c r="C121" s="3"/>
      <c r="D121" s="3"/>
      <c r="E121" s="3"/>
      <c r="F121" s="3"/>
      <c r="G121" s="6"/>
      <c r="H121" s="6"/>
      <c r="I121" s="15">
        <f>IF(AND(ISNUMBER(G121),ISNUMBER(H121)),H121-G121,"")</f>
      </c>
      <c r="J121" s="16">
        <f>IF(A121="","",IF(AND(ISNUMBER($F$3),ISNUMBER($F$4),A121&gt;=$F$3),$F$4,$F$2))</f>
      </c>
      <c r="K121" s="17">
        <f>IF(OR(A121="",NOT(ISNUMBER(I121))),"",IF(ISNUMBER($F$5),ROUND(J121*MIN(I121,MAX(0,$F$5-SUM(I$10:I120)))+N($F$6)*MAX(0,I121-MAX(0,$F$5-SUM(I$10:I120))),2),ROUND(I121*J121,2)))</f>
      </c>
      <c r="L121" s="5"/>
    </row>
    <row r="122">
      <c r="A122" s="10"/>
      <c r="B122" s="3"/>
      <c r="C122" s="3"/>
      <c r="D122" s="3"/>
      <c r="E122" s="3"/>
      <c r="F122" s="3"/>
      <c r="G122" s="6"/>
      <c r="H122" s="6"/>
      <c r="I122" s="15">
        <f>IF(AND(ISNUMBER(G122),ISNUMBER(H122)),H122-G122,"")</f>
      </c>
      <c r="J122" s="16">
        <f>IF(A122="","",IF(AND(ISNUMBER($F$3),ISNUMBER($F$4),A122&gt;=$F$3),$F$4,$F$2))</f>
      </c>
      <c r="K122" s="17">
        <f>IF(OR(A122="",NOT(ISNUMBER(I122))),"",IF(ISNUMBER($F$5),ROUND(J122*MIN(I122,MAX(0,$F$5-SUM(I$10:I121)))+N($F$6)*MAX(0,I122-MAX(0,$F$5-SUM(I$10:I121))),2),ROUND(I122*J122,2)))</f>
      </c>
      <c r="L122" s="5"/>
    </row>
    <row r="123">
      <c r="A123" s="10"/>
      <c r="B123" s="3"/>
      <c r="C123" s="3"/>
      <c r="D123" s="3"/>
      <c r="E123" s="3"/>
      <c r="F123" s="3"/>
      <c r="G123" s="6"/>
      <c r="H123" s="6"/>
      <c r="I123" s="15">
        <f>IF(AND(ISNUMBER(G123),ISNUMBER(H123)),H123-G123,"")</f>
      </c>
      <c r="J123" s="16">
        <f>IF(A123="","",IF(AND(ISNUMBER($F$3),ISNUMBER($F$4),A123&gt;=$F$3),$F$4,$F$2))</f>
      </c>
      <c r="K123" s="17">
        <f>IF(OR(A123="",NOT(ISNUMBER(I123))),"",IF(ISNUMBER($F$5),ROUND(J123*MIN(I123,MAX(0,$F$5-SUM(I$10:I122)))+N($F$6)*MAX(0,I123-MAX(0,$F$5-SUM(I$10:I122))),2),ROUND(I123*J123,2)))</f>
      </c>
      <c r="L123" s="5"/>
    </row>
    <row r="124">
      <c r="A124" s="10"/>
      <c r="B124" s="3"/>
      <c r="C124" s="3"/>
      <c r="D124" s="3"/>
      <c r="E124" s="3"/>
      <c r="F124" s="3"/>
      <c r="G124" s="6"/>
      <c r="H124" s="6"/>
      <c r="I124" s="15">
        <f>IF(AND(ISNUMBER(G124),ISNUMBER(H124)),H124-G124,"")</f>
      </c>
      <c r="J124" s="16">
        <f>IF(A124="","",IF(AND(ISNUMBER($F$3),ISNUMBER($F$4),A124&gt;=$F$3),$F$4,$F$2))</f>
      </c>
      <c r="K124" s="17">
        <f>IF(OR(A124="",NOT(ISNUMBER(I124))),"",IF(ISNUMBER($F$5),ROUND(J124*MIN(I124,MAX(0,$F$5-SUM(I$10:I123)))+N($F$6)*MAX(0,I124-MAX(0,$F$5-SUM(I$10:I123))),2),ROUND(I124*J124,2)))</f>
      </c>
      <c r="L124" s="5"/>
    </row>
    <row r="125">
      <c r="A125" s="10"/>
      <c r="B125" s="3"/>
      <c r="C125" s="3"/>
      <c r="D125" s="3"/>
      <c r="E125" s="3"/>
      <c r="F125" s="3"/>
      <c r="G125" s="6"/>
      <c r="H125" s="6"/>
      <c r="I125" s="15">
        <f>IF(AND(ISNUMBER(G125),ISNUMBER(H125)),H125-G125,"")</f>
      </c>
      <c r="J125" s="16">
        <f>IF(A125="","",IF(AND(ISNUMBER($F$3),ISNUMBER($F$4),A125&gt;=$F$3),$F$4,$F$2))</f>
      </c>
      <c r="K125" s="17">
        <f>IF(OR(A125="",NOT(ISNUMBER(I125))),"",IF(ISNUMBER($F$5),ROUND(J125*MIN(I125,MAX(0,$F$5-SUM(I$10:I124)))+N($F$6)*MAX(0,I125-MAX(0,$F$5-SUM(I$10:I124))),2),ROUND(I125*J125,2)))</f>
      </c>
      <c r="L125" s="5"/>
    </row>
    <row r="126">
      <c r="A126" s="10"/>
      <c r="B126" s="3"/>
      <c r="C126" s="3"/>
      <c r="D126" s="3"/>
      <c r="E126" s="3"/>
      <c r="F126" s="3"/>
      <c r="G126" s="6"/>
      <c r="H126" s="6"/>
      <c r="I126" s="15">
        <f>IF(AND(ISNUMBER(G126),ISNUMBER(H126)),H126-G126,"")</f>
      </c>
      <c r="J126" s="16">
        <f>IF(A126="","",IF(AND(ISNUMBER($F$3),ISNUMBER($F$4),A126&gt;=$F$3),$F$4,$F$2))</f>
      </c>
      <c r="K126" s="17">
        <f>IF(OR(A126="",NOT(ISNUMBER(I126))),"",IF(ISNUMBER($F$5),ROUND(J126*MIN(I126,MAX(0,$F$5-SUM(I$10:I125)))+N($F$6)*MAX(0,I126-MAX(0,$F$5-SUM(I$10:I125))),2),ROUND(I126*J126,2)))</f>
      </c>
      <c r="L126" s="5"/>
    </row>
    <row r="127">
      <c r="A127" s="10"/>
      <c r="B127" s="3"/>
      <c r="C127" s="3"/>
      <c r="D127" s="3"/>
      <c r="E127" s="3"/>
      <c r="F127" s="3"/>
      <c r="G127" s="6"/>
      <c r="H127" s="6"/>
      <c r="I127" s="15">
        <f>IF(AND(ISNUMBER(G127),ISNUMBER(H127)),H127-G127,"")</f>
      </c>
      <c r="J127" s="16">
        <f>IF(A127="","",IF(AND(ISNUMBER($F$3),ISNUMBER($F$4),A127&gt;=$F$3),$F$4,$F$2))</f>
      </c>
      <c r="K127" s="17">
        <f>IF(OR(A127="",NOT(ISNUMBER(I127))),"",IF(ISNUMBER($F$5),ROUND(J127*MIN(I127,MAX(0,$F$5-SUM(I$10:I126)))+N($F$6)*MAX(0,I127-MAX(0,$F$5-SUM(I$10:I126))),2),ROUND(I127*J127,2)))</f>
      </c>
      <c r="L127" s="5"/>
    </row>
    <row r="128">
      <c r="A128" s="10"/>
      <c r="B128" s="3"/>
      <c r="C128" s="3"/>
      <c r="D128" s="3"/>
      <c r="E128" s="3"/>
      <c r="F128" s="3"/>
      <c r="G128" s="6"/>
      <c r="H128" s="6"/>
      <c r="I128" s="15">
        <f>IF(AND(ISNUMBER(G128),ISNUMBER(H128)),H128-G128,"")</f>
      </c>
      <c r="J128" s="16">
        <f>IF(A128="","",IF(AND(ISNUMBER($F$3),ISNUMBER($F$4),A128&gt;=$F$3),$F$4,$F$2))</f>
      </c>
      <c r="K128" s="17">
        <f>IF(OR(A128="",NOT(ISNUMBER(I128))),"",IF(ISNUMBER($F$5),ROUND(J128*MIN(I128,MAX(0,$F$5-SUM(I$10:I127)))+N($F$6)*MAX(0,I128-MAX(0,$F$5-SUM(I$10:I127))),2),ROUND(I128*J128,2)))</f>
      </c>
      <c r="L128" s="5"/>
    </row>
    <row r="129">
      <c r="A129" s="10"/>
      <c r="B129" s="3"/>
      <c r="C129" s="3"/>
      <c r="D129" s="3"/>
      <c r="E129" s="3"/>
      <c r="F129" s="3"/>
      <c r="G129" s="6"/>
      <c r="H129" s="6"/>
      <c r="I129" s="15">
        <f>IF(AND(ISNUMBER(G129),ISNUMBER(H129)),H129-G129,"")</f>
      </c>
      <c r="J129" s="16">
        <f>IF(A129="","",IF(AND(ISNUMBER($F$3),ISNUMBER($F$4),A129&gt;=$F$3),$F$4,$F$2))</f>
      </c>
      <c r="K129" s="17">
        <f>IF(OR(A129="",NOT(ISNUMBER(I129))),"",IF(ISNUMBER($F$5),ROUND(J129*MIN(I129,MAX(0,$F$5-SUM(I$10:I128)))+N($F$6)*MAX(0,I129-MAX(0,$F$5-SUM(I$10:I128))),2),ROUND(I129*J129,2)))</f>
      </c>
      <c r="L129" s="5"/>
    </row>
    <row r="130">
      <c r="A130" s="10"/>
      <c r="B130" s="3"/>
      <c r="C130" s="3"/>
      <c r="D130" s="3"/>
      <c r="E130" s="3"/>
      <c r="F130" s="3"/>
      <c r="G130" s="6"/>
      <c r="H130" s="6"/>
      <c r="I130" s="15">
        <f>IF(AND(ISNUMBER(G130),ISNUMBER(H130)),H130-G130,"")</f>
      </c>
      <c r="J130" s="16">
        <f>IF(A130="","",IF(AND(ISNUMBER($F$3),ISNUMBER($F$4),A130&gt;=$F$3),$F$4,$F$2))</f>
      </c>
      <c r="K130" s="17">
        <f>IF(OR(A130="",NOT(ISNUMBER(I130))),"",IF(ISNUMBER($F$5),ROUND(J130*MIN(I130,MAX(0,$F$5-SUM(I$10:I129)))+N($F$6)*MAX(0,I130-MAX(0,$F$5-SUM(I$10:I129))),2),ROUND(I130*J130,2)))</f>
      </c>
      <c r="L130" s="5"/>
    </row>
    <row r="131">
      <c r="A131" s="10"/>
      <c r="B131" s="3"/>
      <c r="C131" s="3"/>
      <c r="D131" s="3"/>
      <c r="E131" s="3"/>
      <c r="F131" s="3"/>
      <c r="G131" s="6"/>
      <c r="H131" s="6"/>
      <c r="I131" s="15">
        <f>IF(AND(ISNUMBER(G131),ISNUMBER(H131)),H131-G131,"")</f>
      </c>
      <c r="J131" s="16">
        <f>IF(A131="","",IF(AND(ISNUMBER($F$3),ISNUMBER($F$4),A131&gt;=$F$3),$F$4,$F$2))</f>
      </c>
      <c r="K131" s="17">
        <f>IF(OR(A131="",NOT(ISNUMBER(I131))),"",IF(ISNUMBER($F$5),ROUND(J131*MIN(I131,MAX(0,$F$5-SUM(I$10:I130)))+N($F$6)*MAX(0,I131-MAX(0,$F$5-SUM(I$10:I130))),2),ROUND(I131*J131,2)))</f>
      </c>
      <c r="L131" s="5"/>
    </row>
    <row r="132">
      <c r="A132" s="10"/>
      <c r="B132" s="3"/>
      <c r="C132" s="3"/>
      <c r="D132" s="3"/>
      <c r="E132" s="3"/>
      <c r="F132" s="3"/>
      <c r="G132" s="6"/>
      <c r="H132" s="6"/>
      <c r="I132" s="15">
        <f>IF(AND(ISNUMBER(G132),ISNUMBER(H132)),H132-G132,"")</f>
      </c>
      <c r="J132" s="16">
        <f>IF(A132="","",IF(AND(ISNUMBER($F$3),ISNUMBER($F$4),A132&gt;=$F$3),$F$4,$F$2))</f>
      </c>
      <c r="K132" s="17">
        <f>IF(OR(A132="",NOT(ISNUMBER(I132))),"",IF(ISNUMBER($F$5),ROUND(J132*MIN(I132,MAX(0,$F$5-SUM(I$10:I131)))+N($F$6)*MAX(0,I132-MAX(0,$F$5-SUM(I$10:I131))),2),ROUND(I132*J132,2)))</f>
      </c>
      <c r="L132" s="5"/>
    </row>
    <row r="133">
      <c r="A133" s="10"/>
      <c r="B133" s="3"/>
      <c r="C133" s="3"/>
      <c r="D133" s="3"/>
      <c r="E133" s="3"/>
      <c r="F133" s="3"/>
      <c r="G133" s="6"/>
      <c r="H133" s="6"/>
      <c r="I133" s="15">
        <f>IF(AND(ISNUMBER(G133),ISNUMBER(H133)),H133-G133,"")</f>
      </c>
      <c r="J133" s="16">
        <f>IF(A133="","",IF(AND(ISNUMBER($F$3),ISNUMBER($F$4),A133&gt;=$F$3),$F$4,$F$2))</f>
      </c>
      <c r="K133" s="17">
        <f>IF(OR(A133="",NOT(ISNUMBER(I133))),"",IF(ISNUMBER($F$5),ROUND(J133*MIN(I133,MAX(0,$F$5-SUM(I$10:I132)))+N($F$6)*MAX(0,I133-MAX(0,$F$5-SUM(I$10:I132))),2),ROUND(I133*J133,2)))</f>
      </c>
      <c r="L133" s="5"/>
    </row>
    <row r="134">
      <c r="A134" s="10"/>
      <c r="B134" s="3"/>
      <c r="C134" s="3"/>
      <c r="D134" s="3"/>
      <c r="E134" s="3"/>
      <c r="F134" s="3"/>
      <c r="G134" s="6"/>
      <c r="H134" s="6"/>
      <c r="I134" s="15">
        <f>IF(AND(ISNUMBER(G134),ISNUMBER(H134)),H134-G134,"")</f>
      </c>
      <c r="J134" s="16">
        <f>IF(A134="","",IF(AND(ISNUMBER($F$3),ISNUMBER($F$4),A134&gt;=$F$3),$F$4,$F$2))</f>
      </c>
      <c r="K134" s="17">
        <f>IF(OR(A134="",NOT(ISNUMBER(I134))),"",IF(ISNUMBER($F$5),ROUND(J134*MIN(I134,MAX(0,$F$5-SUM(I$10:I133)))+N($F$6)*MAX(0,I134-MAX(0,$F$5-SUM(I$10:I133))),2),ROUND(I134*J134,2)))</f>
      </c>
      <c r="L134" s="5"/>
    </row>
    <row r="135">
      <c r="A135" s="10"/>
      <c r="B135" s="3"/>
      <c r="C135" s="3"/>
      <c r="D135" s="3"/>
      <c r="E135" s="3"/>
      <c r="F135" s="3"/>
      <c r="G135" s="6"/>
      <c r="H135" s="6"/>
      <c r="I135" s="15">
        <f>IF(AND(ISNUMBER(G135),ISNUMBER(H135)),H135-G135,"")</f>
      </c>
      <c r="J135" s="16">
        <f>IF(A135="","",IF(AND(ISNUMBER($F$3),ISNUMBER($F$4),A135&gt;=$F$3),$F$4,$F$2))</f>
      </c>
      <c r="K135" s="17">
        <f>IF(OR(A135="",NOT(ISNUMBER(I135))),"",IF(ISNUMBER($F$5),ROUND(J135*MIN(I135,MAX(0,$F$5-SUM(I$10:I134)))+N($F$6)*MAX(0,I135-MAX(0,$F$5-SUM(I$10:I134))),2),ROUND(I135*J135,2)))</f>
      </c>
      <c r="L135" s="5"/>
    </row>
    <row r="136">
      <c r="A136" s="10"/>
      <c r="B136" s="3"/>
      <c r="C136" s="3"/>
      <c r="D136" s="3"/>
      <c r="E136" s="3"/>
      <c r="F136" s="3"/>
      <c r="G136" s="6"/>
      <c r="H136" s="6"/>
      <c r="I136" s="15">
        <f>IF(AND(ISNUMBER(G136),ISNUMBER(H136)),H136-G136,"")</f>
      </c>
      <c r="J136" s="16">
        <f>IF(A136="","",IF(AND(ISNUMBER($F$3),ISNUMBER($F$4),A136&gt;=$F$3),$F$4,$F$2))</f>
      </c>
      <c r="K136" s="17">
        <f>IF(OR(A136="",NOT(ISNUMBER(I136))),"",IF(ISNUMBER($F$5),ROUND(J136*MIN(I136,MAX(0,$F$5-SUM(I$10:I135)))+N($F$6)*MAX(0,I136-MAX(0,$F$5-SUM(I$10:I135))),2),ROUND(I136*J136,2)))</f>
      </c>
      <c r="L136" s="5"/>
    </row>
    <row r="137">
      <c r="A137" s="10"/>
      <c r="B137" s="3"/>
      <c r="C137" s="3"/>
      <c r="D137" s="3"/>
      <c r="E137" s="3"/>
      <c r="F137" s="3"/>
      <c r="G137" s="6"/>
      <c r="H137" s="6"/>
      <c r="I137" s="15">
        <f>IF(AND(ISNUMBER(G137),ISNUMBER(H137)),H137-G137,"")</f>
      </c>
      <c r="J137" s="16">
        <f>IF(A137="","",IF(AND(ISNUMBER($F$3),ISNUMBER($F$4),A137&gt;=$F$3),$F$4,$F$2))</f>
      </c>
      <c r="K137" s="17">
        <f>IF(OR(A137="",NOT(ISNUMBER(I137))),"",IF(ISNUMBER($F$5),ROUND(J137*MIN(I137,MAX(0,$F$5-SUM(I$10:I136)))+N($F$6)*MAX(0,I137-MAX(0,$F$5-SUM(I$10:I136))),2),ROUND(I137*J137,2)))</f>
      </c>
      <c r="L137" s="5"/>
    </row>
    <row r="138">
      <c r="A138" s="10"/>
      <c r="B138" s="3"/>
      <c r="C138" s="3"/>
      <c r="D138" s="3"/>
      <c r="E138" s="3"/>
      <c r="F138" s="3"/>
      <c r="G138" s="6"/>
      <c r="H138" s="6"/>
      <c r="I138" s="15">
        <f>IF(AND(ISNUMBER(G138),ISNUMBER(H138)),H138-G138,"")</f>
      </c>
      <c r="J138" s="16">
        <f>IF(A138="","",IF(AND(ISNUMBER($F$3),ISNUMBER($F$4),A138&gt;=$F$3),$F$4,$F$2))</f>
      </c>
      <c r="K138" s="17">
        <f>IF(OR(A138="",NOT(ISNUMBER(I138))),"",IF(ISNUMBER($F$5),ROUND(J138*MIN(I138,MAX(0,$F$5-SUM(I$10:I137)))+N($F$6)*MAX(0,I138-MAX(0,$F$5-SUM(I$10:I137))),2),ROUND(I138*J138,2)))</f>
      </c>
      <c r="L138" s="5"/>
    </row>
    <row r="139">
      <c r="A139" s="10"/>
      <c r="B139" s="3"/>
      <c r="C139" s="3"/>
      <c r="D139" s="3"/>
      <c r="E139" s="3"/>
      <c r="F139" s="3"/>
      <c r="G139" s="6"/>
      <c r="H139" s="6"/>
      <c r="I139" s="15">
        <f>IF(AND(ISNUMBER(G139),ISNUMBER(H139)),H139-G139,"")</f>
      </c>
      <c r="J139" s="16">
        <f>IF(A139="","",IF(AND(ISNUMBER($F$3),ISNUMBER($F$4),A139&gt;=$F$3),$F$4,$F$2))</f>
      </c>
      <c r="K139" s="17">
        <f>IF(OR(A139="",NOT(ISNUMBER(I139))),"",IF(ISNUMBER($F$5),ROUND(J139*MIN(I139,MAX(0,$F$5-SUM(I$10:I138)))+N($F$6)*MAX(0,I139-MAX(0,$F$5-SUM(I$10:I138))),2),ROUND(I139*J139,2)))</f>
      </c>
      <c r="L139" s="5"/>
    </row>
    <row r="140">
      <c r="A140" s="10"/>
      <c r="B140" s="3"/>
      <c r="C140" s="3"/>
      <c r="D140" s="3"/>
      <c r="E140" s="3"/>
      <c r="F140" s="3"/>
      <c r="G140" s="6"/>
      <c r="H140" s="6"/>
      <c r="I140" s="15">
        <f>IF(AND(ISNUMBER(G140),ISNUMBER(H140)),H140-G140,"")</f>
      </c>
      <c r="J140" s="16">
        <f>IF(A140="","",IF(AND(ISNUMBER($F$3),ISNUMBER($F$4),A140&gt;=$F$3),$F$4,$F$2))</f>
      </c>
      <c r="K140" s="17">
        <f>IF(OR(A140="",NOT(ISNUMBER(I140))),"",IF(ISNUMBER($F$5),ROUND(J140*MIN(I140,MAX(0,$F$5-SUM(I$10:I139)))+N($F$6)*MAX(0,I140-MAX(0,$F$5-SUM(I$10:I139))),2),ROUND(I140*J140,2)))</f>
      </c>
      <c r="L140" s="5"/>
    </row>
    <row r="141">
      <c r="A141" s="10"/>
      <c r="B141" s="3"/>
      <c r="C141" s="3"/>
      <c r="D141" s="3"/>
      <c r="E141" s="3"/>
      <c r="F141" s="3"/>
      <c r="G141" s="6"/>
      <c r="H141" s="6"/>
      <c r="I141" s="15">
        <f>IF(AND(ISNUMBER(G141),ISNUMBER(H141)),H141-G141,"")</f>
      </c>
      <c r="J141" s="16">
        <f>IF(A141="","",IF(AND(ISNUMBER($F$3),ISNUMBER($F$4),A141&gt;=$F$3),$F$4,$F$2))</f>
      </c>
      <c r="K141" s="17">
        <f>IF(OR(A141="",NOT(ISNUMBER(I141))),"",IF(ISNUMBER($F$5),ROUND(J141*MIN(I141,MAX(0,$F$5-SUM(I$10:I140)))+N($F$6)*MAX(0,I141-MAX(0,$F$5-SUM(I$10:I140))),2),ROUND(I141*J141,2)))</f>
      </c>
      <c r="L141" s="5"/>
    </row>
    <row r="142">
      <c r="A142" s="10"/>
      <c r="B142" s="3"/>
      <c r="C142" s="3"/>
      <c r="D142" s="3"/>
      <c r="E142" s="3"/>
      <c r="F142" s="3"/>
      <c r="G142" s="6"/>
      <c r="H142" s="6"/>
      <c r="I142" s="15">
        <f>IF(AND(ISNUMBER(G142),ISNUMBER(H142)),H142-G142,"")</f>
      </c>
      <c r="J142" s="16">
        <f>IF(A142="","",IF(AND(ISNUMBER($F$3),ISNUMBER($F$4),A142&gt;=$F$3),$F$4,$F$2))</f>
      </c>
      <c r="K142" s="17">
        <f>IF(OR(A142="",NOT(ISNUMBER(I142))),"",IF(ISNUMBER($F$5),ROUND(J142*MIN(I142,MAX(0,$F$5-SUM(I$10:I141)))+N($F$6)*MAX(0,I142-MAX(0,$F$5-SUM(I$10:I141))),2),ROUND(I142*J142,2)))</f>
      </c>
      <c r="L142" s="5"/>
    </row>
    <row r="143">
      <c r="A143" s="10"/>
      <c r="B143" s="3"/>
      <c r="C143" s="3"/>
      <c r="D143" s="3"/>
      <c r="E143" s="3"/>
      <c r="F143" s="3"/>
      <c r="G143" s="6"/>
      <c r="H143" s="6"/>
      <c r="I143" s="15">
        <f>IF(AND(ISNUMBER(G143),ISNUMBER(H143)),H143-G143,"")</f>
      </c>
      <c r="J143" s="16">
        <f>IF(A143="","",IF(AND(ISNUMBER($F$3),ISNUMBER($F$4),A143&gt;=$F$3),$F$4,$F$2))</f>
      </c>
      <c r="K143" s="17">
        <f>IF(OR(A143="",NOT(ISNUMBER(I143))),"",IF(ISNUMBER($F$5),ROUND(J143*MIN(I143,MAX(0,$F$5-SUM(I$10:I142)))+N($F$6)*MAX(0,I143-MAX(0,$F$5-SUM(I$10:I142))),2),ROUND(I143*J143,2)))</f>
      </c>
      <c r="L143" s="5"/>
    </row>
    <row r="144">
      <c r="A144" s="10"/>
      <c r="B144" s="3"/>
      <c r="C144" s="3"/>
      <c r="D144" s="3"/>
      <c r="E144" s="3"/>
      <c r="F144" s="3"/>
      <c r="G144" s="6"/>
      <c r="H144" s="6"/>
      <c r="I144" s="15">
        <f>IF(AND(ISNUMBER(G144),ISNUMBER(H144)),H144-G144,"")</f>
      </c>
      <c r="J144" s="16">
        <f>IF(A144="","",IF(AND(ISNUMBER($F$3),ISNUMBER($F$4),A144&gt;=$F$3),$F$4,$F$2))</f>
      </c>
      <c r="K144" s="17">
        <f>IF(OR(A144="",NOT(ISNUMBER(I144))),"",IF(ISNUMBER($F$5),ROUND(J144*MIN(I144,MAX(0,$F$5-SUM(I$10:I143)))+N($F$6)*MAX(0,I144-MAX(0,$F$5-SUM(I$10:I143))),2),ROUND(I144*J144,2)))</f>
      </c>
      <c r="L144" s="5"/>
    </row>
    <row r="145">
      <c r="A145" s="10"/>
      <c r="B145" s="3"/>
      <c r="C145" s="3"/>
      <c r="D145" s="3"/>
      <c r="E145" s="3"/>
      <c r="F145" s="3"/>
      <c r="G145" s="6"/>
      <c r="H145" s="6"/>
      <c r="I145" s="15">
        <f>IF(AND(ISNUMBER(G145),ISNUMBER(H145)),H145-G145,"")</f>
      </c>
      <c r="J145" s="16">
        <f>IF(A145="","",IF(AND(ISNUMBER($F$3),ISNUMBER($F$4),A145&gt;=$F$3),$F$4,$F$2))</f>
      </c>
      <c r="K145" s="17">
        <f>IF(OR(A145="",NOT(ISNUMBER(I145))),"",IF(ISNUMBER($F$5),ROUND(J145*MIN(I145,MAX(0,$F$5-SUM(I$10:I144)))+N($F$6)*MAX(0,I145-MAX(0,$F$5-SUM(I$10:I144))),2),ROUND(I145*J145,2)))</f>
      </c>
      <c r="L145" s="5"/>
    </row>
    <row r="146">
      <c r="A146" s="10"/>
      <c r="B146" s="3"/>
      <c r="C146" s="3"/>
      <c r="D146" s="3"/>
      <c r="E146" s="3"/>
      <c r="F146" s="3"/>
      <c r="G146" s="6"/>
      <c r="H146" s="6"/>
      <c r="I146" s="15">
        <f>IF(AND(ISNUMBER(G146),ISNUMBER(H146)),H146-G146,"")</f>
      </c>
      <c r="J146" s="16">
        <f>IF(A146="","",IF(AND(ISNUMBER($F$3),ISNUMBER($F$4),A146&gt;=$F$3),$F$4,$F$2))</f>
      </c>
      <c r="K146" s="17">
        <f>IF(OR(A146="",NOT(ISNUMBER(I146))),"",IF(ISNUMBER($F$5),ROUND(J146*MIN(I146,MAX(0,$F$5-SUM(I$10:I145)))+N($F$6)*MAX(0,I146-MAX(0,$F$5-SUM(I$10:I145))),2),ROUND(I146*J146,2)))</f>
      </c>
      <c r="L146" s="5"/>
    </row>
    <row r="147">
      <c r="A147" s="10"/>
      <c r="B147" s="3"/>
      <c r="C147" s="3"/>
      <c r="D147" s="3"/>
      <c r="E147" s="3"/>
      <c r="F147" s="3"/>
      <c r="G147" s="6"/>
      <c r="H147" s="6"/>
      <c r="I147" s="15">
        <f>IF(AND(ISNUMBER(G147),ISNUMBER(H147)),H147-G147,"")</f>
      </c>
      <c r="J147" s="16">
        <f>IF(A147="","",IF(AND(ISNUMBER($F$3),ISNUMBER($F$4),A147&gt;=$F$3),$F$4,$F$2))</f>
      </c>
      <c r="K147" s="17">
        <f>IF(OR(A147="",NOT(ISNUMBER(I147))),"",IF(ISNUMBER($F$5),ROUND(J147*MIN(I147,MAX(0,$F$5-SUM(I$10:I146)))+N($F$6)*MAX(0,I147-MAX(0,$F$5-SUM(I$10:I146))),2),ROUND(I147*J147,2)))</f>
      </c>
      <c r="L147" s="5"/>
    </row>
    <row r="148">
      <c r="A148" s="10"/>
      <c r="B148" s="3"/>
      <c r="C148" s="3"/>
      <c r="D148" s="3"/>
      <c r="E148" s="3"/>
      <c r="F148" s="3"/>
      <c r="G148" s="6"/>
      <c r="H148" s="6"/>
      <c r="I148" s="15">
        <f>IF(AND(ISNUMBER(G148),ISNUMBER(H148)),H148-G148,"")</f>
      </c>
      <c r="J148" s="16">
        <f>IF(A148="","",IF(AND(ISNUMBER($F$3),ISNUMBER($F$4),A148&gt;=$F$3),$F$4,$F$2))</f>
      </c>
      <c r="K148" s="17">
        <f>IF(OR(A148="",NOT(ISNUMBER(I148))),"",IF(ISNUMBER($F$5),ROUND(J148*MIN(I148,MAX(0,$F$5-SUM(I$10:I147)))+N($F$6)*MAX(0,I148-MAX(0,$F$5-SUM(I$10:I147))),2),ROUND(I148*J148,2)))</f>
      </c>
      <c r="L148" s="5"/>
    </row>
    <row r="149">
      <c r="A149" s="10"/>
      <c r="B149" s="3"/>
      <c r="C149" s="3"/>
      <c r="D149" s="3"/>
      <c r="E149" s="3"/>
      <c r="F149" s="3"/>
      <c r="G149" s="6"/>
      <c r="H149" s="6"/>
      <c r="I149" s="15">
        <f>IF(AND(ISNUMBER(G149),ISNUMBER(H149)),H149-G149,"")</f>
      </c>
      <c r="J149" s="16">
        <f>IF(A149="","",IF(AND(ISNUMBER($F$3),ISNUMBER($F$4),A149&gt;=$F$3),$F$4,$F$2))</f>
      </c>
      <c r="K149" s="17">
        <f>IF(OR(A149="",NOT(ISNUMBER(I149))),"",IF(ISNUMBER($F$5),ROUND(J149*MIN(I149,MAX(0,$F$5-SUM(I$10:I148)))+N($F$6)*MAX(0,I149-MAX(0,$F$5-SUM(I$10:I148))),2),ROUND(I149*J149,2)))</f>
      </c>
      <c r="L149" s="5"/>
    </row>
    <row r="150">
      <c r="A150" s="10"/>
      <c r="B150" s="3"/>
      <c r="C150" s="3"/>
      <c r="D150" s="3"/>
      <c r="E150" s="3"/>
      <c r="F150" s="3"/>
      <c r="G150" s="6"/>
      <c r="H150" s="6"/>
      <c r="I150" s="15">
        <f>IF(AND(ISNUMBER(G150),ISNUMBER(H150)),H150-G150,"")</f>
      </c>
      <c r="J150" s="16">
        <f>IF(A150="","",IF(AND(ISNUMBER($F$3),ISNUMBER($F$4),A150&gt;=$F$3),$F$4,$F$2))</f>
      </c>
      <c r="K150" s="17">
        <f>IF(OR(A150="",NOT(ISNUMBER(I150))),"",IF(ISNUMBER($F$5),ROUND(J150*MIN(I150,MAX(0,$F$5-SUM(I$10:I149)))+N($F$6)*MAX(0,I150-MAX(0,$F$5-SUM(I$10:I149))),2),ROUND(I150*J150,2)))</f>
      </c>
      <c r="L150" s="5"/>
    </row>
    <row r="151">
      <c r="A151" s="10"/>
      <c r="B151" s="3"/>
      <c r="C151" s="3"/>
      <c r="D151" s="3"/>
      <c r="E151" s="3"/>
      <c r="F151" s="3"/>
      <c r="G151" s="6"/>
      <c r="H151" s="6"/>
      <c r="I151" s="15">
        <f>IF(AND(ISNUMBER(G151),ISNUMBER(H151)),H151-G151,"")</f>
      </c>
      <c r="J151" s="16">
        <f>IF(A151="","",IF(AND(ISNUMBER($F$3),ISNUMBER($F$4),A151&gt;=$F$3),$F$4,$F$2))</f>
      </c>
      <c r="K151" s="17">
        <f>IF(OR(A151="",NOT(ISNUMBER(I151))),"",IF(ISNUMBER($F$5),ROUND(J151*MIN(I151,MAX(0,$F$5-SUM(I$10:I150)))+N($F$6)*MAX(0,I151-MAX(0,$F$5-SUM(I$10:I150))),2),ROUND(I151*J151,2)))</f>
      </c>
      <c r="L151" s="5"/>
    </row>
    <row r="152">
      <c r="A152" s="10"/>
      <c r="B152" s="3"/>
      <c r="C152" s="3"/>
      <c r="D152" s="3"/>
      <c r="E152" s="3"/>
      <c r="F152" s="3"/>
      <c r="G152" s="6"/>
      <c r="H152" s="6"/>
      <c r="I152" s="15">
        <f>IF(AND(ISNUMBER(G152),ISNUMBER(H152)),H152-G152,"")</f>
      </c>
      <c r="J152" s="16">
        <f>IF(A152="","",IF(AND(ISNUMBER($F$3),ISNUMBER($F$4),A152&gt;=$F$3),$F$4,$F$2))</f>
      </c>
      <c r="K152" s="17">
        <f>IF(OR(A152="",NOT(ISNUMBER(I152))),"",IF(ISNUMBER($F$5),ROUND(J152*MIN(I152,MAX(0,$F$5-SUM(I$10:I151)))+N($F$6)*MAX(0,I152-MAX(0,$F$5-SUM(I$10:I151))),2),ROUND(I152*J152,2)))</f>
      </c>
      <c r="L152" s="5"/>
    </row>
    <row r="153">
      <c r="A153" s="10"/>
      <c r="B153" s="3"/>
      <c r="C153" s="3"/>
      <c r="D153" s="3"/>
      <c r="E153" s="3"/>
      <c r="F153" s="3"/>
      <c r="G153" s="6"/>
      <c r="H153" s="6"/>
      <c r="I153" s="15">
        <f>IF(AND(ISNUMBER(G153),ISNUMBER(H153)),H153-G153,"")</f>
      </c>
      <c r="J153" s="16">
        <f>IF(A153="","",IF(AND(ISNUMBER($F$3),ISNUMBER($F$4),A153&gt;=$F$3),$F$4,$F$2))</f>
      </c>
      <c r="K153" s="17">
        <f>IF(OR(A153="",NOT(ISNUMBER(I153))),"",IF(ISNUMBER($F$5),ROUND(J153*MIN(I153,MAX(0,$F$5-SUM(I$10:I152)))+N($F$6)*MAX(0,I153-MAX(0,$F$5-SUM(I$10:I152))),2),ROUND(I153*J153,2)))</f>
      </c>
      <c r="L153" s="5"/>
    </row>
    <row r="154">
      <c r="A154" s="10"/>
      <c r="B154" s="3"/>
      <c r="C154" s="3"/>
      <c r="D154" s="3"/>
      <c r="E154" s="3"/>
      <c r="F154" s="3"/>
      <c r="G154" s="6"/>
      <c r="H154" s="6"/>
      <c r="I154" s="15">
        <f>IF(AND(ISNUMBER(G154),ISNUMBER(H154)),H154-G154,"")</f>
      </c>
      <c r="J154" s="16">
        <f>IF(A154="","",IF(AND(ISNUMBER($F$3),ISNUMBER($F$4),A154&gt;=$F$3),$F$4,$F$2))</f>
      </c>
      <c r="K154" s="17">
        <f>IF(OR(A154="",NOT(ISNUMBER(I154))),"",IF(ISNUMBER($F$5),ROUND(J154*MIN(I154,MAX(0,$F$5-SUM(I$10:I153)))+N($F$6)*MAX(0,I154-MAX(0,$F$5-SUM(I$10:I153))),2),ROUND(I154*J154,2)))</f>
      </c>
      <c r="L154" s="5"/>
    </row>
    <row r="155">
      <c r="A155" s="10"/>
      <c r="B155" s="3"/>
      <c r="C155" s="3"/>
      <c r="D155" s="3"/>
      <c r="E155" s="3"/>
      <c r="F155" s="3"/>
      <c r="G155" s="6"/>
      <c r="H155" s="6"/>
      <c r="I155" s="15">
        <f>IF(AND(ISNUMBER(G155),ISNUMBER(H155)),H155-G155,"")</f>
      </c>
      <c r="J155" s="16">
        <f>IF(A155="","",IF(AND(ISNUMBER($F$3),ISNUMBER($F$4),A155&gt;=$F$3),$F$4,$F$2))</f>
      </c>
      <c r="K155" s="17">
        <f>IF(OR(A155="",NOT(ISNUMBER(I155))),"",IF(ISNUMBER($F$5),ROUND(J155*MIN(I155,MAX(0,$F$5-SUM(I$10:I154)))+N($F$6)*MAX(0,I155-MAX(0,$F$5-SUM(I$10:I154))),2),ROUND(I155*J155,2)))</f>
      </c>
      <c r="L155" s="5"/>
    </row>
    <row r="156">
      <c r="A156" s="10"/>
      <c r="B156" s="3"/>
      <c r="C156" s="3"/>
      <c r="D156" s="3"/>
      <c r="E156" s="3"/>
      <c r="F156" s="3"/>
      <c r="G156" s="6"/>
      <c r="H156" s="6"/>
      <c r="I156" s="15">
        <f>IF(AND(ISNUMBER(G156),ISNUMBER(H156)),H156-G156,"")</f>
      </c>
      <c r="J156" s="16">
        <f>IF(A156="","",IF(AND(ISNUMBER($F$3),ISNUMBER($F$4),A156&gt;=$F$3),$F$4,$F$2))</f>
      </c>
      <c r="K156" s="17">
        <f>IF(OR(A156="",NOT(ISNUMBER(I156))),"",IF(ISNUMBER($F$5),ROUND(J156*MIN(I156,MAX(0,$F$5-SUM(I$10:I155)))+N($F$6)*MAX(0,I156-MAX(0,$F$5-SUM(I$10:I155))),2),ROUND(I156*J156,2)))</f>
      </c>
      <c r="L156" s="5"/>
    </row>
    <row r="157">
      <c r="A157" s="10"/>
      <c r="B157" s="3"/>
      <c r="C157" s="3"/>
      <c r="D157" s="3"/>
      <c r="E157" s="3"/>
      <c r="F157" s="3"/>
      <c r="G157" s="6"/>
      <c r="H157" s="6"/>
      <c r="I157" s="15">
        <f>IF(AND(ISNUMBER(G157),ISNUMBER(H157)),H157-G157,"")</f>
      </c>
      <c r="J157" s="16">
        <f>IF(A157="","",IF(AND(ISNUMBER($F$3),ISNUMBER($F$4),A157&gt;=$F$3),$F$4,$F$2))</f>
      </c>
      <c r="K157" s="17">
        <f>IF(OR(A157="",NOT(ISNUMBER(I157))),"",IF(ISNUMBER($F$5),ROUND(J157*MIN(I157,MAX(0,$F$5-SUM(I$10:I156)))+N($F$6)*MAX(0,I157-MAX(0,$F$5-SUM(I$10:I156))),2),ROUND(I157*J157,2)))</f>
      </c>
      <c r="L157" s="5"/>
    </row>
    <row r="158">
      <c r="A158" s="10"/>
      <c r="B158" s="3"/>
      <c r="C158" s="3"/>
      <c r="D158" s="3"/>
      <c r="E158" s="3"/>
      <c r="F158" s="3"/>
      <c r="G158" s="6"/>
      <c r="H158" s="6"/>
      <c r="I158" s="15">
        <f>IF(AND(ISNUMBER(G158),ISNUMBER(H158)),H158-G158,"")</f>
      </c>
      <c r="J158" s="16">
        <f>IF(A158="","",IF(AND(ISNUMBER($F$3),ISNUMBER($F$4),A158&gt;=$F$3),$F$4,$F$2))</f>
      </c>
      <c r="K158" s="17">
        <f>IF(OR(A158="",NOT(ISNUMBER(I158))),"",IF(ISNUMBER($F$5),ROUND(J158*MIN(I158,MAX(0,$F$5-SUM(I$10:I157)))+N($F$6)*MAX(0,I158-MAX(0,$F$5-SUM(I$10:I157))),2),ROUND(I158*J158,2)))</f>
      </c>
      <c r="L158" s="5"/>
    </row>
    <row r="159">
      <c r="A159" s="10"/>
      <c r="B159" s="3"/>
      <c r="C159" s="3"/>
      <c r="D159" s="3"/>
      <c r="E159" s="3"/>
      <c r="F159" s="3"/>
      <c r="G159" s="6"/>
      <c r="H159" s="6"/>
      <c r="I159" s="15">
        <f>IF(AND(ISNUMBER(G159),ISNUMBER(H159)),H159-G159,"")</f>
      </c>
      <c r="J159" s="16">
        <f>IF(A159="","",IF(AND(ISNUMBER($F$3),ISNUMBER($F$4),A159&gt;=$F$3),$F$4,$F$2))</f>
      </c>
      <c r="K159" s="17">
        <f>IF(OR(A159="",NOT(ISNUMBER(I159))),"",IF(ISNUMBER($F$5),ROUND(J159*MIN(I159,MAX(0,$F$5-SUM(I$10:I158)))+N($F$6)*MAX(0,I159-MAX(0,$F$5-SUM(I$10:I158))),2),ROUND(I159*J159,2)))</f>
      </c>
      <c r="L159" s="5"/>
    </row>
    <row r="160">
      <c r="A160" s="10"/>
      <c r="B160" s="3"/>
      <c r="C160" s="3"/>
      <c r="D160" s="3"/>
      <c r="E160" s="3"/>
      <c r="F160" s="3"/>
      <c r="G160" s="6"/>
      <c r="H160" s="6"/>
      <c r="I160" s="15">
        <f>IF(AND(ISNUMBER(G160),ISNUMBER(H160)),H160-G160,"")</f>
      </c>
      <c r="J160" s="16">
        <f>IF(A160="","",IF(AND(ISNUMBER($F$3),ISNUMBER($F$4),A160&gt;=$F$3),$F$4,$F$2))</f>
      </c>
      <c r="K160" s="17">
        <f>IF(OR(A160="",NOT(ISNUMBER(I160))),"",IF(ISNUMBER($F$5),ROUND(J160*MIN(I160,MAX(0,$F$5-SUM(I$10:I159)))+N($F$6)*MAX(0,I160-MAX(0,$F$5-SUM(I$10:I159))),2),ROUND(I160*J160,2)))</f>
      </c>
      <c r="L160" s="5"/>
    </row>
    <row r="161">
      <c r="A161" s="10"/>
      <c r="B161" s="3"/>
      <c r="C161" s="3"/>
      <c r="D161" s="3"/>
      <c r="E161" s="3"/>
      <c r="F161" s="3"/>
      <c r="G161" s="6"/>
      <c r="H161" s="6"/>
      <c r="I161" s="15">
        <f>IF(AND(ISNUMBER(G161),ISNUMBER(H161)),H161-G161,"")</f>
      </c>
      <c r="J161" s="16">
        <f>IF(A161="","",IF(AND(ISNUMBER($F$3),ISNUMBER($F$4),A161&gt;=$F$3),$F$4,$F$2))</f>
      </c>
      <c r="K161" s="17">
        <f>IF(OR(A161="",NOT(ISNUMBER(I161))),"",IF(ISNUMBER($F$5),ROUND(J161*MIN(I161,MAX(0,$F$5-SUM(I$10:I160)))+N($F$6)*MAX(0,I161-MAX(0,$F$5-SUM(I$10:I160))),2),ROUND(I161*J161,2)))</f>
      </c>
      <c r="L161" s="5"/>
    </row>
    <row r="162">
      <c r="A162" s="10"/>
      <c r="B162" s="3"/>
      <c r="C162" s="3"/>
      <c r="D162" s="3"/>
      <c r="E162" s="3"/>
      <c r="F162" s="3"/>
      <c r="G162" s="6"/>
      <c r="H162" s="6"/>
      <c r="I162" s="15">
        <f>IF(AND(ISNUMBER(G162),ISNUMBER(H162)),H162-G162,"")</f>
      </c>
      <c r="J162" s="16">
        <f>IF(A162="","",IF(AND(ISNUMBER($F$3),ISNUMBER($F$4),A162&gt;=$F$3),$F$4,$F$2))</f>
      </c>
      <c r="K162" s="17">
        <f>IF(OR(A162="",NOT(ISNUMBER(I162))),"",IF(ISNUMBER($F$5),ROUND(J162*MIN(I162,MAX(0,$F$5-SUM(I$10:I161)))+N($F$6)*MAX(0,I162-MAX(0,$F$5-SUM(I$10:I161))),2),ROUND(I162*J162,2)))</f>
      </c>
      <c r="L162" s="5"/>
    </row>
    <row r="163">
      <c r="A163" s="10"/>
      <c r="B163" s="3"/>
      <c r="C163" s="3"/>
      <c r="D163" s="3"/>
      <c r="E163" s="3"/>
      <c r="F163" s="3"/>
      <c r="G163" s="6"/>
      <c r="H163" s="6"/>
      <c r="I163" s="15">
        <f>IF(AND(ISNUMBER(G163),ISNUMBER(H163)),H163-G163,"")</f>
      </c>
      <c r="J163" s="16">
        <f>IF(A163="","",IF(AND(ISNUMBER($F$3),ISNUMBER($F$4),A163&gt;=$F$3),$F$4,$F$2))</f>
      </c>
      <c r="K163" s="17">
        <f>IF(OR(A163="",NOT(ISNUMBER(I163))),"",IF(ISNUMBER($F$5),ROUND(J163*MIN(I163,MAX(0,$F$5-SUM(I$10:I162)))+N($F$6)*MAX(0,I163-MAX(0,$F$5-SUM(I$10:I162))),2),ROUND(I163*J163,2)))</f>
      </c>
      <c r="L163" s="5"/>
    </row>
    <row r="164">
      <c r="A164" s="10"/>
      <c r="B164" s="3"/>
      <c r="C164" s="3"/>
      <c r="D164" s="3"/>
      <c r="E164" s="3"/>
      <c r="F164" s="3"/>
      <c r="G164" s="6"/>
      <c r="H164" s="6"/>
      <c r="I164" s="15">
        <f>IF(AND(ISNUMBER(G164),ISNUMBER(H164)),H164-G164,"")</f>
      </c>
      <c r="J164" s="16">
        <f>IF(A164="","",IF(AND(ISNUMBER($F$3),ISNUMBER($F$4),A164&gt;=$F$3),$F$4,$F$2))</f>
      </c>
      <c r="K164" s="17">
        <f>IF(OR(A164="",NOT(ISNUMBER(I164))),"",IF(ISNUMBER($F$5),ROUND(J164*MIN(I164,MAX(0,$F$5-SUM(I$10:I163)))+N($F$6)*MAX(0,I164-MAX(0,$F$5-SUM(I$10:I163))),2),ROUND(I164*J164,2)))</f>
      </c>
      <c r="L164" s="5"/>
    </row>
    <row r="165">
      <c r="A165" s="10"/>
      <c r="B165" s="3"/>
      <c r="C165" s="3"/>
      <c r="D165" s="3"/>
      <c r="E165" s="3"/>
      <c r="F165" s="3"/>
      <c r="G165" s="6"/>
      <c r="H165" s="6"/>
      <c r="I165" s="15">
        <f>IF(AND(ISNUMBER(G165),ISNUMBER(H165)),H165-G165,"")</f>
      </c>
      <c r="J165" s="16">
        <f>IF(A165="","",IF(AND(ISNUMBER($F$3),ISNUMBER($F$4),A165&gt;=$F$3),$F$4,$F$2))</f>
      </c>
      <c r="K165" s="17">
        <f>IF(OR(A165="",NOT(ISNUMBER(I165))),"",IF(ISNUMBER($F$5),ROUND(J165*MIN(I165,MAX(0,$F$5-SUM(I$10:I164)))+N($F$6)*MAX(0,I165-MAX(0,$F$5-SUM(I$10:I164))),2),ROUND(I165*J165,2)))</f>
      </c>
      <c r="L165" s="5"/>
    </row>
    <row r="166">
      <c r="A166" s="10"/>
      <c r="B166" s="3"/>
      <c r="C166" s="3"/>
      <c r="D166" s="3"/>
      <c r="E166" s="3"/>
      <c r="F166" s="3"/>
      <c r="G166" s="6"/>
      <c r="H166" s="6"/>
      <c r="I166" s="15">
        <f>IF(AND(ISNUMBER(G166),ISNUMBER(H166)),H166-G166,"")</f>
      </c>
      <c r="J166" s="16">
        <f>IF(A166="","",IF(AND(ISNUMBER($F$3),ISNUMBER($F$4),A166&gt;=$F$3),$F$4,$F$2))</f>
      </c>
      <c r="K166" s="17">
        <f>IF(OR(A166="",NOT(ISNUMBER(I166))),"",IF(ISNUMBER($F$5),ROUND(J166*MIN(I166,MAX(0,$F$5-SUM(I$10:I165)))+N($F$6)*MAX(0,I166-MAX(0,$F$5-SUM(I$10:I165))),2),ROUND(I166*J166,2)))</f>
      </c>
      <c r="L166" s="5"/>
    </row>
    <row r="167">
      <c r="A167" s="10"/>
      <c r="B167" s="3"/>
      <c r="C167" s="3"/>
      <c r="D167" s="3"/>
      <c r="E167" s="3"/>
      <c r="F167" s="3"/>
      <c r="G167" s="6"/>
      <c r="H167" s="6"/>
      <c r="I167" s="15">
        <f>IF(AND(ISNUMBER(G167),ISNUMBER(H167)),H167-G167,"")</f>
      </c>
      <c r="J167" s="16">
        <f>IF(A167="","",IF(AND(ISNUMBER($F$3),ISNUMBER($F$4),A167&gt;=$F$3),$F$4,$F$2))</f>
      </c>
      <c r="K167" s="17">
        <f>IF(OR(A167="",NOT(ISNUMBER(I167))),"",IF(ISNUMBER($F$5),ROUND(J167*MIN(I167,MAX(0,$F$5-SUM(I$10:I166)))+N($F$6)*MAX(0,I167-MAX(0,$F$5-SUM(I$10:I166))),2),ROUND(I167*J167,2)))</f>
      </c>
      <c r="L167" s="5"/>
    </row>
    <row r="168">
      <c r="A168" s="10"/>
      <c r="B168" s="3"/>
      <c r="C168" s="3"/>
      <c r="D168" s="3"/>
      <c r="E168" s="3"/>
      <c r="F168" s="3"/>
      <c r="G168" s="6"/>
      <c r="H168" s="6"/>
      <c r="I168" s="15">
        <f>IF(AND(ISNUMBER(G168),ISNUMBER(H168)),H168-G168,"")</f>
      </c>
      <c r="J168" s="16">
        <f>IF(A168="","",IF(AND(ISNUMBER($F$3),ISNUMBER($F$4),A168&gt;=$F$3),$F$4,$F$2))</f>
      </c>
      <c r="K168" s="17">
        <f>IF(OR(A168="",NOT(ISNUMBER(I168))),"",IF(ISNUMBER($F$5),ROUND(J168*MIN(I168,MAX(0,$F$5-SUM(I$10:I167)))+N($F$6)*MAX(0,I168-MAX(0,$F$5-SUM(I$10:I167))),2),ROUND(I168*J168,2)))</f>
      </c>
      <c r="L168" s="5"/>
    </row>
    <row r="169">
      <c r="A169" s="10"/>
      <c r="B169" s="3"/>
      <c r="C169" s="3"/>
      <c r="D169" s="3"/>
      <c r="E169" s="3"/>
      <c r="F169" s="3"/>
      <c r="G169" s="6"/>
      <c r="H169" s="6"/>
      <c r="I169" s="15">
        <f>IF(AND(ISNUMBER(G169),ISNUMBER(H169)),H169-G169,"")</f>
      </c>
      <c r="J169" s="16">
        <f>IF(A169="","",IF(AND(ISNUMBER($F$3),ISNUMBER($F$4),A169&gt;=$F$3),$F$4,$F$2))</f>
      </c>
      <c r="K169" s="17">
        <f>IF(OR(A169="",NOT(ISNUMBER(I169))),"",IF(ISNUMBER($F$5),ROUND(J169*MIN(I169,MAX(0,$F$5-SUM(I$10:I168)))+N($F$6)*MAX(0,I169-MAX(0,$F$5-SUM(I$10:I168))),2),ROUND(I169*J169,2)))</f>
      </c>
      <c r="L169" s="5"/>
    </row>
    <row r="170">
      <c r="A170" s="10"/>
      <c r="B170" s="3"/>
      <c r="C170" s="3"/>
      <c r="D170" s="3"/>
      <c r="E170" s="3"/>
      <c r="F170" s="3"/>
      <c r="G170" s="6"/>
      <c r="H170" s="6"/>
      <c r="I170" s="15">
        <f>IF(AND(ISNUMBER(G170),ISNUMBER(H170)),H170-G170,"")</f>
      </c>
      <c r="J170" s="16">
        <f>IF(A170="","",IF(AND(ISNUMBER($F$3),ISNUMBER($F$4),A170&gt;=$F$3),$F$4,$F$2))</f>
      </c>
      <c r="K170" s="17">
        <f>IF(OR(A170="",NOT(ISNUMBER(I170))),"",IF(ISNUMBER($F$5),ROUND(J170*MIN(I170,MAX(0,$F$5-SUM(I$10:I169)))+N($F$6)*MAX(0,I170-MAX(0,$F$5-SUM(I$10:I169))),2),ROUND(I170*J170,2)))</f>
      </c>
      <c r="L170" s="5"/>
    </row>
    <row r="171">
      <c r="A171" s="10"/>
      <c r="B171" s="3"/>
      <c r="C171" s="3"/>
      <c r="D171" s="3"/>
      <c r="E171" s="3"/>
      <c r="F171" s="3"/>
      <c r="G171" s="6"/>
      <c r="H171" s="6"/>
      <c r="I171" s="15">
        <f>IF(AND(ISNUMBER(G171),ISNUMBER(H171)),H171-G171,"")</f>
      </c>
      <c r="J171" s="16">
        <f>IF(A171="","",IF(AND(ISNUMBER($F$3),ISNUMBER($F$4),A171&gt;=$F$3),$F$4,$F$2))</f>
      </c>
      <c r="K171" s="17">
        <f>IF(OR(A171="",NOT(ISNUMBER(I171))),"",IF(ISNUMBER($F$5),ROUND(J171*MIN(I171,MAX(0,$F$5-SUM(I$10:I170)))+N($F$6)*MAX(0,I171-MAX(0,$F$5-SUM(I$10:I170))),2),ROUND(I171*J171,2)))</f>
      </c>
      <c r="L171" s="5"/>
    </row>
    <row r="172">
      <c r="A172" s="10"/>
      <c r="B172" s="3"/>
      <c r="C172" s="3"/>
      <c r="D172" s="3"/>
      <c r="E172" s="3"/>
      <c r="F172" s="3"/>
      <c r="G172" s="6"/>
      <c r="H172" s="6"/>
      <c r="I172" s="15">
        <f>IF(AND(ISNUMBER(G172),ISNUMBER(H172)),H172-G172,"")</f>
      </c>
      <c r="J172" s="16">
        <f>IF(A172="","",IF(AND(ISNUMBER($F$3),ISNUMBER($F$4),A172&gt;=$F$3),$F$4,$F$2))</f>
      </c>
      <c r="K172" s="17">
        <f>IF(OR(A172="",NOT(ISNUMBER(I172))),"",IF(ISNUMBER($F$5),ROUND(J172*MIN(I172,MAX(0,$F$5-SUM(I$10:I171)))+N($F$6)*MAX(0,I172-MAX(0,$F$5-SUM(I$10:I171))),2),ROUND(I172*J172,2)))</f>
      </c>
      <c r="L172" s="5"/>
    </row>
    <row r="173">
      <c r="A173" s="10"/>
      <c r="B173" s="3"/>
      <c r="C173" s="3"/>
      <c r="D173" s="3"/>
      <c r="E173" s="3"/>
      <c r="F173" s="3"/>
      <c r="G173" s="6"/>
      <c r="H173" s="6"/>
      <c r="I173" s="15">
        <f>IF(AND(ISNUMBER(G173),ISNUMBER(H173)),H173-G173,"")</f>
      </c>
      <c r="J173" s="16">
        <f>IF(A173="","",IF(AND(ISNUMBER($F$3),ISNUMBER($F$4),A173&gt;=$F$3),$F$4,$F$2))</f>
      </c>
      <c r="K173" s="17">
        <f>IF(OR(A173="",NOT(ISNUMBER(I173))),"",IF(ISNUMBER($F$5),ROUND(J173*MIN(I173,MAX(0,$F$5-SUM(I$10:I172)))+N($F$6)*MAX(0,I173-MAX(0,$F$5-SUM(I$10:I172))),2),ROUND(I173*J173,2)))</f>
      </c>
      <c r="L173" s="5"/>
    </row>
    <row r="174">
      <c r="A174" s="10"/>
      <c r="B174" s="3"/>
      <c r="C174" s="3"/>
      <c r="D174" s="3"/>
      <c r="E174" s="3"/>
      <c r="F174" s="3"/>
      <c r="G174" s="6"/>
      <c r="H174" s="6"/>
      <c r="I174" s="15">
        <f>IF(AND(ISNUMBER(G174),ISNUMBER(H174)),H174-G174,"")</f>
      </c>
      <c r="J174" s="16">
        <f>IF(A174="","",IF(AND(ISNUMBER($F$3),ISNUMBER($F$4),A174&gt;=$F$3),$F$4,$F$2))</f>
      </c>
      <c r="K174" s="17">
        <f>IF(OR(A174="",NOT(ISNUMBER(I174))),"",IF(ISNUMBER($F$5),ROUND(J174*MIN(I174,MAX(0,$F$5-SUM(I$10:I173)))+N($F$6)*MAX(0,I174-MAX(0,$F$5-SUM(I$10:I173))),2),ROUND(I174*J174,2)))</f>
      </c>
      <c r="L174" s="5"/>
    </row>
    <row r="175">
      <c r="A175" s="10"/>
      <c r="B175" s="3"/>
      <c r="C175" s="3"/>
      <c r="D175" s="3"/>
      <c r="E175" s="3"/>
      <c r="F175" s="3"/>
      <c r="G175" s="6"/>
      <c r="H175" s="6"/>
      <c r="I175" s="15">
        <f>IF(AND(ISNUMBER(G175),ISNUMBER(H175)),H175-G175,"")</f>
      </c>
      <c r="J175" s="16">
        <f>IF(A175="","",IF(AND(ISNUMBER($F$3),ISNUMBER($F$4),A175&gt;=$F$3),$F$4,$F$2))</f>
      </c>
      <c r="K175" s="17">
        <f>IF(OR(A175="",NOT(ISNUMBER(I175))),"",IF(ISNUMBER($F$5),ROUND(J175*MIN(I175,MAX(0,$F$5-SUM(I$10:I174)))+N($F$6)*MAX(0,I175-MAX(0,$F$5-SUM(I$10:I174))),2),ROUND(I175*J175,2)))</f>
      </c>
      <c r="L175" s="5"/>
    </row>
    <row r="176">
      <c r="A176" s="10"/>
      <c r="B176" s="3"/>
      <c r="C176" s="3"/>
      <c r="D176" s="3"/>
      <c r="E176" s="3"/>
      <c r="F176" s="3"/>
      <c r="G176" s="6"/>
      <c r="H176" s="6"/>
      <c r="I176" s="15">
        <f>IF(AND(ISNUMBER(G176),ISNUMBER(H176)),H176-G176,"")</f>
      </c>
      <c r="J176" s="16">
        <f>IF(A176="","",IF(AND(ISNUMBER($F$3),ISNUMBER($F$4),A176&gt;=$F$3),$F$4,$F$2))</f>
      </c>
      <c r="K176" s="17">
        <f>IF(OR(A176="",NOT(ISNUMBER(I176))),"",IF(ISNUMBER($F$5),ROUND(J176*MIN(I176,MAX(0,$F$5-SUM(I$10:I175)))+N($F$6)*MAX(0,I176-MAX(0,$F$5-SUM(I$10:I175))),2),ROUND(I176*J176,2)))</f>
      </c>
      <c r="L176" s="5"/>
    </row>
    <row r="177">
      <c r="A177" s="10"/>
      <c r="B177" s="3"/>
      <c r="C177" s="3"/>
      <c r="D177" s="3"/>
      <c r="E177" s="3"/>
      <c r="F177" s="3"/>
      <c r="G177" s="6"/>
      <c r="H177" s="6"/>
      <c r="I177" s="15">
        <f>IF(AND(ISNUMBER(G177),ISNUMBER(H177)),H177-G177,"")</f>
      </c>
      <c r="J177" s="16">
        <f>IF(A177="","",IF(AND(ISNUMBER($F$3),ISNUMBER($F$4),A177&gt;=$F$3),$F$4,$F$2))</f>
      </c>
      <c r="K177" s="17">
        <f>IF(OR(A177="",NOT(ISNUMBER(I177))),"",IF(ISNUMBER($F$5),ROUND(J177*MIN(I177,MAX(0,$F$5-SUM(I$10:I176)))+N($F$6)*MAX(0,I177-MAX(0,$F$5-SUM(I$10:I176))),2),ROUND(I177*J177,2)))</f>
      </c>
      <c r="L177" s="5"/>
    </row>
    <row r="178">
      <c r="A178" s="10"/>
      <c r="B178" s="3"/>
      <c r="C178" s="3"/>
      <c r="D178" s="3"/>
      <c r="E178" s="3"/>
      <c r="F178" s="3"/>
      <c r="G178" s="6"/>
      <c r="H178" s="6"/>
      <c r="I178" s="15">
        <f>IF(AND(ISNUMBER(G178),ISNUMBER(H178)),H178-G178,"")</f>
      </c>
      <c r="J178" s="16">
        <f>IF(A178="","",IF(AND(ISNUMBER($F$3),ISNUMBER($F$4),A178&gt;=$F$3),$F$4,$F$2))</f>
      </c>
      <c r="K178" s="17">
        <f>IF(OR(A178="",NOT(ISNUMBER(I178))),"",IF(ISNUMBER($F$5),ROUND(J178*MIN(I178,MAX(0,$F$5-SUM(I$10:I177)))+N($F$6)*MAX(0,I178-MAX(0,$F$5-SUM(I$10:I177))),2),ROUND(I178*J178,2)))</f>
      </c>
      <c r="L178" s="5"/>
    </row>
    <row r="179">
      <c r="A179" s="10"/>
      <c r="B179" s="3"/>
      <c r="C179" s="3"/>
      <c r="D179" s="3"/>
      <c r="E179" s="3"/>
      <c r="F179" s="3"/>
      <c r="G179" s="6"/>
      <c r="H179" s="6"/>
      <c r="I179" s="15">
        <f>IF(AND(ISNUMBER(G179),ISNUMBER(H179)),H179-G179,"")</f>
      </c>
      <c r="J179" s="16">
        <f>IF(A179="","",IF(AND(ISNUMBER($F$3),ISNUMBER($F$4),A179&gt;=$F$3),$F$4,$F$2))</f>
      </c>
      <c r="K179" s="17">
        <f>IF(OR(A179="",NOT(ISNUMBER(I179))),"",IF(ISNUMBER($F$5),ROUND(J179*MIN(I179,MAX(0,$F$5-SUM(I$10:I178)))+N($F$6)*MAX(0,I179-MAX(0,$F$5-SUM(I$10:I178))),2),ROUND(I179*J179,2)))</f>
      </c>
      <c r="L179" s="5"/>
    </row>
    <row r="180">
      <c r="A180" s="10"/>
      <c r="B180" s="3"/>
      <c r="C180" s="3"/>
      <c r="D180" s="3"/>
      <c r="E180" s="3"/>
      <c r="F180" s="3"/>
      <c r="G180" s="6"/>
      <c r="H180" s="6"/>
      <c r="I180" s="15">
        <f>IF(AND(ISNUMBER(G180),ISNUMBER(H180)),H180-G180,"")</f>
      </c>
      <c r="J180" s="16">
        <f>IF(A180="","",IF(AND(ISNUMBER($F$3),ISNUMBER($F$4),A180&gt;=$F$3),$F$4,$F$2))</f>
      </c>
      <c r="K180" s="17">
        <f>IF(OR(A180="",NOT(ISNUMBER(I180))),"",IF(ISNUMBER($F$5),ROUND(J180*MIN(I180,MAX(0,$F$5-SUM(I$10:I179)))+N($F$6)*MAX(0,I180-MAX(0,$F$5-SUM(I$10:I179))),2),ROUND(I180*J180,2)))</f>
      </c>
      <c r="L180" s="5"/>
    </row>
    <row r="181">
      <c r="A181" s="10"/>
      <c r="B181" s="3"/>
      <c r="C181" s="3"/>
      <c r="D181" s="3"/>
      <c r="E181" s="3"/>
      <c r="F181" s="3"/>
      <c r="G181" s="6"/>
      <c r="H181" s="6"/>
      <c r="I181" s="15">
        <f>IF(AND(ISNUMBER(G181),ISNUMBER(H181)),H181-G181,"")</f>
      </c>
      <c r="J181" s="16">
        <f>IF(A181="","",IF(AND(ISNUMBER($F$3),ISNUMBER($F$4),A181&gt;=$F$3),$F$4,$F$2))</f>
      </c>
      <c r="K181" s="17">
        <f>IF(OR(A181="",NOT(ISNUMBER(I181))),"",IF(ISNUMBER($F$5),ROUND(J181*MIN(I181,MAX(0,$F$5-SUM(I$10:I180)))+N($F$6)*MAX(0,I181-MAX(0,$F$5-SUM(I$10:I180))),2),ROUND(I181*J181,2)))</f>
      </c>
      <c r="L181" s="5"/>
    </row>
    <row r="182">
      <c r="A182" s="10"/>
      <c r="B182" s="3"/>
      <c r="C182" s="3"/>
      <c r="D182" s="3"/>
      <c r="E182" s="3"/>
      <c r="F182" s="3"/>
      <c r="G182" s="6"/>
      <c r="H182" s="6"/>
      <c r="I182" s="15">
        <f>IF(AND(ISNUMBER(G182),ISNUMBER(H182)),H182-G182,"")</f>
      </c>
      <c r="J182" s="16">
        <f>IF(A182="","",IF(AND(ISNUMBER($F$3),ISNUMBER($F$4),A182&gt;=$F$3),$F$4,$F$2))</f>
      </c>
      <c r="K182" s="17">
        <f>IF(OR(A182="",NOT(ISNUMBER(I182))),"",IF(ISNUMBER($F$5),ROUND(J182*MIN(I182,MAX(0,$F$5-SUM(I$10:I181)))+N($F$6)*MAX(0,I182-MAX(0,$F$5-SUM(I$10:I181))),2),ROUND(I182*J182,2)))</f>
      </c>
      <c r="L182" s="5"/>
    </row>
    <row r="183">
      <c r="A183" s="10"/>
      <c r="B183" s="3"/>
      <c r="C183" s="3"/>
      <c r="D183" s="3"/>
      <c r="E183" s="3"/>
      <c r="F183" s="3"/>
      <c r="G183" s="6"/>
      <c r="H183" s="6"/>
      <c r="I183" s="15">
        <f>IF(AND(ISNUMBER(G183),ISNUMBER(H183)),H183-G183,"")</f>
      </c>
      <c r="J183" s="16">
        <f>IF(A183="","",IF(AND(ISNUMBER($F$3),ISNUMBER($F$4),A183&gt;=$F$3),$F$4,$F$2))</f>
      </c>
      <c r="K183" s="17">
        <f>IF(OR(A183="",NOT(ISNUMBER(I183))),"",IF(ISNUMBER($F$5),ROUND(J183*MIN(I183,MAX(0,$F$5-SUM(I$10:I182)))+N($F$6)*MAX(0,I183-MAX(0,$F$5-SUM(I$10:I182))),2),ROUND(I183*J183,2)))</f>
      </c>
      <c r="L183" s="5"/>
    </row>
    <row r="184">
      <c r="A184" s="10"/>
      <c r="B184" s="3"/>
      <c r="C184" s="3"/>
      <c r="D184" s="3"/>
      <c r="E184" s="3"/>
      <c r="F184" s="3"/>
      <c r="G184" s="6"/>
      <c r="H184" s="6"/>
      <c r="I184" s="15">
        <f>IF(AND(ISNUMBER(G184),ISNUMBER(H184)),H184-G184,"")</f>
      </c>
      <c r="J184" s="16">
        <f>IF(A184="","",IF(AND(ISNUMBER($F$3),ISNUMBER($F$4),A184&gt;=$F$3),$F$4,$F$2))</f>
      </c>
      <c r="K184" s="17">
        <f>IF(OR(A184="",NOT(ISNUMBER(I184))),"",IF(ISNUMBER($F$5),ROUND(J184*MIN(I184,MAX(0,$F$5-SUM(I$10:I183)))+N($F$6)*MAX(0,I184-MAX(0,$F$5-SUM(I$10:I183))),2),ROUND(I184*J184,2)))</f>
      </c>
      <c r="L184" s="5"/>
    </row>
    <row r="185">
      <c r="A185" s="10"/>
      <c r="B185" s="3"/>
      <c r="C185" s="3"/>
      <c r="D185" s="3"/>
      <c r="E185" s="3"/>
      <c r="F185" s="3"/>
      <c r="G185" s="6"/>
      <c r="H185" s="6"/>
      <c r="I185" s="15">
        <f>IF(AND(ISNUMBER(G185),ISNUMBER(H185)),H185-G185,"")</f>
      </c>
      <c r="J185" s="16">
        <f>IF(A185="","",IF(AND(ISNUMBER($F$3),ISNUMBER($F$4),A185&gt;=$F$3),$F$4,$F$2))</f>
      </c>
      <c r="K185" s="17">
        <f>IF(OR(A185="",NOT(ISNUMBER(I185))),"",IF(ISNUMBER($F$5),ROUND(J185*MIN(I185,MAX(0,$F$5-SUM(I$10:I184)))+N($F$6)*MAX(0,I185-MAX(0,$F$5-SUM(I$10:I184))),2),ROUND(I185*J185,2)))</f>
      </c>
      <c r="L185" s="5"/>
    </row>
    <row r="186">
      <c r="A186" s="10"/>
      <c r="B186" s="3"/>
      <c r="C186" s="3"/>
      <c r="D186" s="3"/>
      <c r="E186" s="3"/>
      <c r="F186" s="3"/>
      <c r="G186" s="6"/>
      <c r="H186" s="6"/>
      <c r="I186" s="15">
        <f>IF(AND(ISNUMBER(G186),ISNUMBER(H186)),H186-G186,"")</f>
      </c>
      <c r="J186" s="16">
        <f>IF(A186="","",IF(AND(ISNUMBER($F$3),ISNUMBER($F$4),A186&gt;=$F$3),$F$4,$F$2))</f>
      </c>
      <c r="K186" s="17">
        <f>IF(OR(A186="",NOT(ISNUMBER(I186))),"",IF(ISNUMBER($F$5),ROUND(J186*MIN(I186,MAX(0,$F$5-SUM(I$10:I185)))+N($F$6)*MAX(0,I186-MAX(0,$F$5-SUM(I$10:I185))),2),ROUND(I186*J186,2)))</f>
      </c>
      <c r="L186" s="5"/>
    </row>
    <row r="187">
      <c r="A187" s="10"/>
      <c r="B187" s="3"/>
      <c r="C187" s="3"/>
      <c r="D187" s="3"/>
      <c r="E187" s="3"/>
      <c r="F187" s="3"/>
      <c r="G187" s="6"/>
      <c r="H187" s="6"/>
      <c r="I187" s="15">
        <f>IF(AND(ISNUMBER(G187),ISNUMBER(H187)),H187-G187,"")</f>
      </c>
      <c r="J187" s="16">
        <f>IF(A187="","",IF(AND(ISNUMBER($F$3),ISNUMBER($F$4),A187&gt;=$F$3),$F$4,$F$2))</f>
      </c>
      <c r="K187" s="17">
        <f>IF(OR(A187="",NOT(ISNUMBER(I187))),"",IF(ISNUMBER($F$5),ROUND(J187*MIN(I187,MAX(0,$F$5-SUM(I$10:I186)))+N($F$6)*MAX(0,I187-MAX(0,$F$5-SUM(I$10:I186))),2),ROUND(I187*J187,2)))</f>
      </c>
      <c r="L187" s="5"/>
    </row>
    <row r="188">
      <c r="A188" s="10"/>
      <c r="B188" s="3"/>
      <c r="C188" s="3"/>
      <c r="D188" s="3"/>
      <c r="E188" s="3"/>
      <c r="F188" s="3"/>
      <c r="G188" s="6"/>
      <c r="H188" s="6"/>
      <c r="I188" s="15">
        <f>IF(AND(ISNUMBER(G188),ISNUMBER(H188)),H188-G188,"")</f>
      </c>
      <c r="J188" s="16">
        <f>IF(A188="","",IF(AND(ISNUMBER($F$3),ISNUMBER($F$4),A188&gt;=$F$3),$F$4,$F$2))</f>
      </c>
      <c r="K188" s="17">
        <f>IF(OR(A188="",NOT(ISNUMBER(I188))),"",IF(ISNUMBER($F$5),ROUND(J188*MIN(I188,MAX(0,$F$5-SUM(I$10:I187)))+N($F$6)*MAX(0,I188-MAX(0,$F$5-SUM(I$10:I187))),2),ROUND(I188*J188,2)))</f>
      </c>
      <c r="L188" s="5"/>
    </row>
    <row r="189">
      <c r="A189" s="10"/>
      <c r="B189" s="3"/>
      <c r="C189" s="3"/>
      <c r="D189" s="3"/>
      <c r="E189" s="3"/>
      <c r="F189" s="3"/>
      <c r="G189" s="6"/>
      <c r="H189" s="6"/>
      <c r="I189" s="15">
        <f>IF(AND(ISNUMBER(G189),ISNUMBER(H189)),H189-G189,"")</f>
      </c>
      <c r="J189" s="16">
        <f>IF(A189="","",IF(AND(ISNUMBER($F$3),ISNUMBER($F$4),A189&gt;=$F$3),$F$4,$F$2))</f>
      </c>
      <c r="K189" s="17">
        <f>IF(OR(A189="",NOT(ISNUMBER(I189))),"",IF(ISNUMBER($F$5),ROUND(J189*MIN(I189,MAX(0,$F$5-SUM(I$10:I188)))+N($F$6)*MAX(0,I189-MAX(0,$F$5-SUM(I$10:I188))),2),ROUND(I189*J189,2)))</f>
      </c>
      <c r="L189" s="5"/>
    </row>
    <row r="190">
      <c r="A190" s="10"/>
      <c r="B190" s="3"/>
      <c r="C190" s="3"/>
      <c r="D190" s="3"/>
      <c r="E190" s="3"/>
      <c r="F190" s="3"/>
      <c r="G190" s="6"/>
      <c r="H190" s="6"/>
      <c r="I190" s="15">
        <f>IF(AND(ISNUMBER(G190),ISNUMBER(H190)),H190-G190,"")</f>
      </c>
      <c r="J190" s="16">
        <f>IF(A190="","",IF(AND(ISNUMBER($F$3),ISNUMBER($F$4),A190&gt;=$F$3),$F$4,$F$2))</f>
      </c>
      <c r="K190" s="17">
        <f>IF(OR(A190="",NOT(ISNUMBER(I190))),"",IF(ISNUMBER($F$5),ROUND(J190*MIN(I190,MAX(0,$F$5-SUM(I$10:I189)))+N($F$6)*MAX(0,I190-MAX(0,$F$5-SUM(I$10:I189))),2),ROUND(I190*J190,2)))</f>
      </c>
      <c r="L190" s="5"/>
    </row>
    <row r="191">
      <c r="A191" s="10"/>
      <c r="B191" s="3"/>
      <c r="C191" s="3"/>
      <c r="D191" s="3"/>
      <c r="E191" s="3"/>
      <c r="F191" s="3"/>
      <c r="G191" s="6"/>
      <c r="H191" s="6"/>
      <c r="I191" s="15">
        <f>IF(AND(ISNUMBER(G191),ISNUMBER(H191)),H191-G191,"")</f>
      </c>
      <c r="J191" s="16">
        <f>IF(A191="","",IF(AND(ISNUMBER($F$3),ISNUMBER($F$4),A191&gt;=$F$3),$F$4,$F$2))</f>
      </c>
      <c r="K191" s="17">
        <f>IF(OR(A191="",NOT(ISNUMBER(I191))),"",IF(ISNUMBER($F$5),ROUND(J191*MIN(I191,MAX(0,$F$5-SUM(I$10:I190)))+N($F$6)*MAX(0,I191-MAX(0,$F$5-SUM(I$10:I190))),2),ROUND(I191*J191,2)))</f>
      </c>
      <c r="L191" s="5"/>
    </row>
    <row r="192">
      <c r="A192" s="10"/>
      <c r="B192" s="3"/>
      <c r="C192" s="3"/>
      <c r="D192" s="3"/>
      <c r="E192" s="3"/>
      <c r="F192" s="3"/>
      <c r="G192" s="6"/>
      <c r="H192" s="6"/>
      <c r="I192" s="15">
        <f>IF(AND(ISNUMBER(G192),ISNUMBER(H192)),H192-G192,"")</f>
      </c>
      <c r="J192" s="16">
        <f>IF(A192="","",IF(AND(ISNUMBER($F$3),ISNUMBER($F$4),A192&gt;=$F$3),$F$4,$F$2))</f>
      </c>
      <c r="K192" s="17">
        <f>IF(OR(A192="",NOT(ISNUMBER(I192))),"",IF(ISNUMBER($F$5),ROUND(J192*MIN(I192,MAX(0,$F$5-SUM(I$10:I191)))+N($F$6)*MAX(0,I192-MAX(0,$F$5-SUM(I$10:I191))),2),ROUND(I192*J192,2)))</f>
      </c>
      <c r="L192" s="5"/>
    </row>
    <row r="193">
      <c r="A193" s="10"/>
      <c r="B193" s="3"/>
      <c r="C193" s="3"/>
      <c r="D193" s="3"/>
      <c r="E193" s="3"/>
      <c r="F193" s="3"/>
      <c r="G193" s="6"/>
      <c r="H193" s="6"/>
      <c r="I193" s="15">
        <f>IF(AND(ISNUMBER(G193),ISNUMBER(H193)),H193-G193,"")</f>
      </c>
      <c r="J193" s="16">
        <f>IF(A193="","",IF(AND(ISNUMBER($F$3),ISNUMBER($F$4),A193&gt;=$F$3),$F$4,$F$2))</f>
      </c>
      <c r="K193" s="17">
        <f>IF(OR(A193="",NOT(ISNUMBER(I193))),"",IF(ISNUMBER($F$5),ROUND(J193*MIN(I193,MAX(0,$F$5-SUM(I$10:I192)))+N($F$6)*MAX(0,I193-MAX(0,$F$5-SUM(I$10:I192))),2),ROUND(I193*J193,2)))</f>
      </c>
      <c r="L193" s="5"/>
    </row>
    <row r="194">
      <c r="A194" s="10"/>
      <c r="B194" s="3"/>
      <c r="C194" s="3"/>
      <c r="D194" s="3"/>
      <c r="E194" s="3"/>
      <c r="F194" s="3"/>
      <c r="G194" s="6"/>
      <c r="H194" s="6"/>
      <c r="I194" s="15">
        <f>IF(AND(ISNUMBER(G194),ISNUMBER(H194)),H194-G194,"")</f>
      </c>
      <c r="J194" s="16">
        <f>IF(A194="","",IF(AND(ISNUMBER($F$3),ISNUMBER($F$4),A194&gt;=$F$3),$F$4,$F$2))</f>
      </c>
      <c r="K194" s="17">
        <f>IF(OR(A194="",NOT(ISNUMBER(I194))),"",IF(ISNUMBER($F$5),ROUND(J194*MIN(I194,MAX(0,$F$5-SUM(I$10:I193)))+N($F$6)*MAX(0,I194-MAX(0,$F$5-SUM(I$10:I193))),2),ROUND(I194*J194,2)))</f>
      </c>
      <c r="L194" s="5"/>
    </row>
    <row r="195">
      <c r="A195" s="10"/>
      <c r="B195" s="3"/>
      <c r="C195" s="3"/>
      <c r="D195" s="3"/>
      <c r="E195" s="3"/>
      <c r="F195" s="3"/>
      <c r="G195" s="6"/>
      <c r="H195" s="6"/>
      <c r="I195" s="15">
        <f>IF(AND(ISNUMBER(G195),ISNUMBER(H195)),H195-G195,"")</f>
      </c>
      <c r="J195" s="16">
        <f>IF(A195="","",IF(AND(ISNUMBER($F$3),ISNUMBER($F$4),A195&gt;=$F$3),$F$4,$F$2))</f>
      </c>
      <c r="K195" s="17">
        <f>IF(OR(A195="",NOT(ISNUMBER(I195))),"",IF(ISNUMBER($F$5),ROUND(J195*MIN(I195,MAX(0,$F$5-SUM(I$10:I194)))+N($F$6)*MAX(0,I195-MAX(0,$F$5-SUM(I$10:I194))),2),ROUND(I195*J195,2)))</f>
      </c>
      <c r="L195" s="5"/>
    </row>
    <row r="196">
      <c r="A196" s="10"/>
      <c r="B196" s="3"/>
      <c r="C196" s="3"/>
      <c r="D196" s="3"/>
      <c r="E196" s="3"/>
      <c r="F196" s="3"/>
      <c r="G196" s="6"/>
      <c r="H196" s="6"/>
      <c r="I196" s="15">
        <f>IF(AND(ISNUMBER(G196),ISNUMBER(H196)),H196-G196,"")</f>
      </c>
      <c r="J196" s="16">
        <f>IF(A196="","",IF(AND(ISNUMBER($F$3),ISNUMBER($F$4),A196&gt;=$F$3),$F$4,$F$2))</f>
      </c>
      <c r="K196" s="17">
        <f>IF(OR(A196="",NOT(ISNUMBER(I196))),"",IF(ISNUMBER($F$5),ROUND(J196*MIN(I196,MAX(0,$F$5-SUM(I$10:I195)))+N($F$6)*MAX(0,I196-MAX(0,$F$5-SUM(I$10:I195))),2),ROUND(I196*J196,2)))</f>
      </c>
      <c r="L196" s="5"/>
    </row>
    <row r="197">
      <c r="A197" s="10"/>
      <c r="B197" s="3"/>
      <c r="C197" s="3"/>
      <c r="D197" s="3"/>
      <c r="E197" s="3"/>
      <c r="F197" s="3"/>
      <c r="G197" s="6"/>
      <c r="H197" s="6"/>
      <c r="I197" s="15">
        <f>IF(AND(ISNUMBER(G197),ISNUMBER(H197)),H197-G197,"")</f>
      </c>
      <c r="J197" s="16">
        <f>IF(A197="","",IF(AND(ISNUMBER($F$3),ISNUMBER($F$4),A197&gt;=$F$3),$F$4,$F$2))</f>
      </c>
      <c r="K197" s="17">
        <f>IF(OR(A197="",NOT(ISNUMBER(I197))),"",IF(ISNUMBER($F$5),ROUND(J197*MIN(I197,MAX(0,$F$5-SUM(I$10:I196)))+N($F$6)*MAX(0,I197-MAX(0,$F$5-SUM(I$10:I196))),2),ROUND(I197*J197,2)))</f>
      </c>
      <c r="L197" s="5"/>
    </row>
    <row r="198">
      <c r="A198" s="10"/>
      <c r="B198" s="3"/>
      <c r="C198" s="3"/>
      <c r="D198" s="3"/>
      <c r="E198" s="3"/>
      <c r="F198" s="3"/>
      <c r="G198" s="6"/>
      <c r="H198" s="6"/>
      <c r="I198" s="15">
        <f>IF(AND(ISNUMBER(G198),ISNUMBER(H198)),H198-G198,"")</f>
      </c>
      <c r="J198" s="16">
        <f>IF(A198="","",IF(AND(ISNUMBER($F$3),ISNUMBER($F$4),A198&gt;=$F$3),$F$4,$F$2))</f>
      </c>
      <c r="K198" s="17">
        <f>IF(OR(A198="",NOT(ISNUMBER(I198))),"",IF(ISNUMBER($F$5),ROUND(J198*MIN(I198,MAX(0,$F$5-SUM(I$10:I197)))+N($F$6)*MAX(0,I198-MAX(0,$F$5-SUM(I$10:I197))),2),ROUND(I198*J198,2)))</f>
      </c>
      <c r="L198" s="5"/>
    </row>
    <row r="199">
      <c r="A199" s="10"/>
      <c r="B199" s="3"/>
      <c r="C199" s="3"/>
      <c r="D199" s="3"/>
      <c r="E199" s="3"/>
      <c r="F199" s="3"/>
      <c r="G199" s="6"/>
      <c r="H199" s="6"/>
      <c r="I199" s="15">
        <f>IF(AND(ISNUMBER(G199),ISNUMBER(H199)),H199-G199,"")</f>
      </c>
      <c r="J199" s="16">
        <f>IF(A199="","",IF(AND(ISNUMBER($F$3),ISNUMBER($F$4),A199&gt;=$F$3),$F$4,$F$2))</f>
      </c>
      <c r="K199" s="17">
        <f>IF(OR(A199="",NOT(ISNUMBER(I199))),"",IF(ISNUMBER($F$5),ROUND(J199*MIN(I199,MAX(0,$F$5-SUM(I$10:I198)))+N($F$6)*MAX(0,I199-MAX(0,$F$5-SUM(I$10:I198))),2),ROUND(I199*J199,2)))</f>
      </c>
      <c r="L199" s="5"/>
    </row>
    <row r="200">
      <c r="A200" s="10"/>
      <c r="B200" s="3"/>
      <c r="C200" s="3"/>
      <c r="D200" s="3"/>
      <c r="E200" s="3"/>
      <c r="F200" s="3"/>
      <c r="G200" s="6"/>
      <c r="H200" s="6"/>
      <c r="I200" s="15">
        <f>IF(AND(ISNUMBER(G200),ISNUMBER(H200)),H200-G200,"")</f>
      </c>
      <c r="J200" s="16">
        <f>IF(A200="","",IF(AND(ISNUMBER($F$3),ISNUMBER($F$4),A200&gt;=$F$3),$F$4,$F$2))</f>
      </c>
      <c r="K200" s="17">
        <f>IF(OR(A200="",NOT(ISNUMBER(I200))),"",IF(ISNUMBER($F$5),ROUND(J200*MIN(I200,MAX(0,$F$5-SUM(I$10:I199)))+N($F$6)*MAX(0,I200-MAX(0,$F$5-SUM(I$10:I199))),2),ROUND(I200*J200,2)))</f>
      </c>
      <c r="L200" s="5"/>
    </row>
    <row r="201">
      <c r="A201" s="10"/>
      <c r="B201" s="3"/>
      <c r="C201" s="3"/>
      <c r="D201" s="3"/>
      <c r="E201" s="3"/>
      <c r="F201" s="3"/>
      <c r="G201" s="6"/>
      <c r="H201" s="6"/>
      <c r="I201" s="15">
        <f>IF(AND(ISNUMBER(G201),ISNUMBER(H201)),H201-G201,"")</f>
      </c>
      <c r="J201" s="16">
        <f>IF(A201="","",IF(AND(ISNUMBER($F$3),ISNUMBER($F$4),A201&gt;=$F$3),$F$4,$F$2))</f>
      </c>
      <c r="K201" s="17">
        <f>IF(OR(A201="",NOT(ISNUMBER(I201))),"",IF(ISNUMBER($F$5),ROUND(J201*MIN(I201,MAX(0,$F$5-SUM(I$10:I200)))+N($F$6)*MAX(0,I201-MAX(0,$F$5-SUM(I$10:I200))),2),ROUND(I201*J201,2)))</f>
      </c>
      <c r="L201" s="5"/>
    </row>
    <row r="202">
      <c r="A202" s="10"/>
      <c r="B202" s="3"/>
      <c r="C202" s="3"/>
      <c r="D202" s="3"/>
      <c r="E202" s="3"/>
      <c r="F202" s="3"/>
      <c r="G202" s="6"/>
      <c r="H202" s="6"/>
      <c r="I202" s="15">
        <f>IF(AND(ISNUMBER(G202),ISNUMBER(H202)),H202-G202,"")</f>
      </c>
      <c r="J202" s="16">
        <f>IF(A202="","",IF(AND(ISNUMBER($F$3),ISNUMBER($F$4),A202&gt;=$F$3),$F$4,$F$2))</f>
      </c>
      <c r="K202" s="17">
        <f>IF(OR(A202="",NOT(ISNUMBER(I202))),"",IF(ISNUMBER($F$5),ROUND(J202*MIN(I202,MAX(0,$F$5-SUM(I$10:I201)))+N($F$6)*MAX(0,I202-MAX(0,$F$5-SUM(I$10:I201))),2),ROUND(I202*J202,2)))</f>
      </c>
      <c r="L202" s="5"/>
    </row>
    <row r="203">
      <c r="A203" s="10"/>
      <c r="B203" s="3"/>
      <c r="C203" s="3"/>
      <c r="D203" s="3"/>
      <c r="E203" s="3"/>
      <c r="F203" s="3"/>
      <c r="G203" s="6"/>
      <c r="H203" s="6"/>
      <c r="I203" s="15">
        <f>IF(AND(ISNUMBER(G203),ISNUMBER(H203)),H203-G203,"")</f>
      </c>
      <c r="J203" s="16">
        <f>IF(A203="","",IF(AND(ISNUMBER($F$3),ISNUMBER($F$4),A203&gt;=$F$3),$F$4,$F$2))</f>
      </c>
      <c r="K203" s="17">
        <f>IF(OR(A203="",NOT(ISNUMBER(I203))),"",IF(ISNUMBER($F$5),ROUND(J203*MIN(I203,MAX(0,$F$5-SUM(I$10:I202)))+N($F$6)*MAX(0,I203-MAX(0,$F$5-SUM(I$10:I202))),2),ROUND(I203*J203,2)))</f>
      </c>
      <c r="L203" s="5"/>
    </row>
    <row r="204">
      <c r="A204" s="10"/>
      <c r="B204" s="3"/>
      <c r="C204" s="3"/>
      <c r="D204" s="3"/>
      <c r="E204" s="3"/>
      <c r="F204" s="3"/>
      <c r="G204" s="6"/>
      <c r="H204" s="6"/>
      <c r="I204" s="15">
        <f>IF(AND(ISNUMBER(G204),ISNUMBER(H204)),H204-G204,"")</f>
      </c>
      <c r="J204" s="16">
        <f>IF(A204="","",IF(AND(ISNUMBER($F$3),ISNUMBER($F$4),A204&gt;=$F$3),$F$4,$F$2))</f>
      </c>
      <c r="K204" s="17">
        <f>IF(OR(A204="",NOT(ISNUMBER(I204))),"",IF(ISNUMBER($F$5),ROUND(J204*MIN(I204,MAX(0,$F$5-SUM(I$10:I203)))+N($F$6)*MAX(0,I204-MAX(0,$F$5-SUM(I$10:I203))),2),ROUND(I204*J204,2)))</f>
      </c>
      <c r="L204" s="5"/>
    </row>
    <row r="205">
      <c r="A205" s="10"/>
      <c r="B205" s="3"/>
      <c r="C205" s="3"/>
      <c r="D205" s="3"/>
      <c r="E205" s="3"/>
      <c r="F205" s="3"/>
      <c r="G205" s="6"/>
      <c r="H205" s="6"/>
      <c r="I205" s="15">
        <f>IF(AND(ISNUMBER(G205),ISNUMBER(H205)),H205-G205,"")</f>
      </c>
      <c r="J205" s="16">
        <f>IF(A205="","",IF(AND(ISNUMBER($F$3),ISNUMBER($F$4),A205&gt;=$F$3),$F$4,$F$2))</f>
      </c>
      <c r="K205" s="17">
        <f>IF(OR(A205="",NOT(ISNUMBER(I205))),"",IF(ISNUMBER($F$5),ROUND(J205*MIN(I205,MAX(0,$F$5-SUM(I$10:I204)))+N($F$6)*MAX(0,I205-MAX(0,$F$5-SUM(I$10:I204))),2),ROUND(I205*J205,2)))</f>
      </c>
      <c r="L205" s="5"/>
    </row>
    <row r="206">
      <c r="A206" s="10"/>
      <c r="B206" s="3"/>
      <c r="C206" s="3"/>
      <c r="D206" s="3"/>
      <c r="E206" s="3"/>
      <c r="F206" s="3"/>
      <c r="G206" s="6"/>
      <c r="H206" s="6"/>
      <c r="I206" s="15">
        <f>IF(AND(ISNUMBER(G206),ISNUMBER(H206)),H206-G206,"")</f>
      </c>
      <c r="J206" s="16">
        <f>IF(A206="","",IF(AND(ISNUMBER($F$3),ISNUMBER($F$4),A206&gt;=$F$3),$F$4,$F$2))</f>
      </c>
      <c r="K206" s="17">
        <f>IF(OR(A206="",NOT(ISNUMBER(I206))),"",IF(ISNUMBER($F$5),ROUND(J206*MIN(I206,MAX(0,$F$5-SUM(I$10:I205)))+N($F$6)*MAX(0,I206-MAX(0,$F$5-SUM(I$10:I205))),2),ROUND(I206*J206,2)))</f>
      </c>
      <c r="L206" s="5"/>
    </row>
    <row r="207">
      <c r="A207" s="10"/>
      <c r="B207" s="3"/>
      <c r="C207" s="3"/>
      <c r="D207" s="3"/>
      <c r="E207" s="3"/>
      <c r="F207" s="3"/>
      <c r="G207" s="6"/>
      <c r="H207" s="6"/>
      <c r="I207" s="15">
        <f>IF(AND(ISNUMBER(G207),ISNUMBER(H207)),H207-G207,"")</f>
      </c>
      <c r="J207" s="16">
        <f>IF(A207="","",IF(AND(ISNUMBER($F$3),ISNUMBER($F$4),A207&gt;=$F$3),$F$4,$F$2))</f>
      </c>
      <c r="K207" s="17">
        <f>IF(OR(A207="",NOT(ISNUMBER(I207))),"",IF(ISNUMBER($F$5),ROUND(J207*MIN(I207,MAX(0,$F$5-SUM(I$10:I206)))+N($F$6)*MAX(0,I207-MAX(0,$F$5-SUM(I$10:I206))),2),ROUND(I207*J207,2)))</f>
      </c>
      <c r="L207" s="5"/>
    </row>
    <row r="208">
      <c r="A208" s="10"/>
      <c r="B208" s="3"/>
      <c r="C208" s="3"/>
      <c r="D208" s="3"/>
      <c r="E208" s="3"/>
      <c r="F208" s="3"/>
      <c r="G208" s="6"/>
      <c r="H208" s="6"/>
      <c r="I208" s="15">
        <f>IF(AND(ISNUMBER(G208),ISNUMBER(H208)),H208-G208,"")</f>
      </c>
      <c r="J208" s="16">
        <f>IF(A208="","",IF(AND(ISNUMBER($F$3),ISNUMBER($F$4),A208&gt;=$F$3),$F$4,$F$2))</f>
      </c>
      <c r="K208" s="17">
        <f>IF(OR(A208="",NOT(ISNUMBER(I208))),"",IF(ISNUMBER($F$5),ROUND(J208*MIN(I208,MAX(0,$F$5-SUM(I$10:I207)))+N($F$6)*MAX(0,I208-MAX(0,$F$5-SUM(I$10:I207))),2),ROUND(I208*J208,2)))</f>
      </c>
      <c r="L208" s="5"/>
    </row>
    <row r="209">
      <c r="A209" s="10"/>
      <c r="B209" s="3"/>
      <c r="C209" s="3"/>
      <c r="D209" s="3"/>
      <c r="E209" s="3"/>
      <c r="F209" s="3"/>
      <c r="G209" s="6"/>
      <c r="H209" s="6"/>
      <c r="I209" s="15">
        <f>IF(AND(ISNUMBER(G209),ISNUMBER(H209)),H209-G209,"")</f>
      </c>
      <c r="J209" s="16">
        <f>IF(A209="","",IF(AND(ISNUMBER($F$3),ISNUMBER($F$4),A209&gt;=$F$3),$F$4,$F$2))</f>
      </c>
      <c r="K209" s="17">
        <f>IF(OR(A209="",NOT(ISNUMBER(I209))),"",IF(ISNUMBER($F$5),ROUND(J209*MIN(I209,MAX(0,$F$5-SUM(I$10:I208)))+N($F$6)*MAX(0,I209-MAX(0,$F$5-SUM(I$10:I208))),2),ROUND(I209*J209,2)))</f>
      </c>
      <c r="L209" s="5"/>
    </row>
    <row r="210">
      <c r="A210" s="10"/>
      <c r="B210" s="3"/>
      <c r="C210" s="3"/>
      <c r="D210" s="3"/>
      <c r="E210" s="3"/>
      <c r="F210" s="3"/>
      <c r="G210" s="6"/>
      <c r="H210" s="6"/>
      <c r="I210" s="15">
        <f>IF(AND(ISNUMBER(G210),ISNUMBER(H210)),H210-G210,"")</f>
      </c>
      <c r="J210" s="16">
        <f>IF(A210="","",IF(AND(ISNUMBER($F$3),ISNUMBER($F$4),A210&gt;=$F$3),$F$4,$F$2))</f>
      </c>
      <c r="K210" s="17">
        <f>IF(OR(A210="",NOT(ISNUMBER(I210))),"",IF(ISNUMBER($F$5),ROUND(J210*MIN(I210,MAX(0,$F$5-SUM(I$10:I209)))+N($F$6)*MAX(0,I210-MAX(0,$F$5-SUM(I$10:I209))),2),ROUND(I210*J210,2)))</f>
      </c>
      <c r="L210" s="5"/>
    </row>
    <row r="211">
      <c r="A211" s="10"/>
      <c r="B211" s="3"/>
      <c r="C211" s="3"/>
      <c r="D211" s="3"/>
      <c r="E211" s="3"/>
      <c r="F211" s="3"/>
      <c r="G211" s="6"/>
      <c r="H211" s="6"/>
      <c r="I211" s="15">
        <f>IF(AND(ISNUMBER(G211),ISNUMBER(H211)),H211-G211,"")</f>
      </c>
      <c r="J211" s="16">
        <f>IF(A211="","",IF(AND(ISNUMBER($F$3),ISNUMBER($F$4),A211&gt;=$F$3),$F$4,$F$2))</f>
      </c>
      <c r="K211" s="17">
        <f>IF(OR(A211="",NOT(ISNUMBER(I211))),"",IF(ISNUMBER($F$5),ROUND(J211*MIN(I211,MAX(0,$F$5-SUM(I$10:I210)))+N($F$6)*MAX(0,I211-MAX(0,$F$5-SUM(I$10:I210))),2),ROUND(I211*J211,2)))</f>
      </c>
      <c r="L211" s="5"/>
    </row>
    <row r="212">
      <c r="A212" s="10"/>
      <c r="B212" s="3"/>
      <c r="C212" s="3"/>
      <c r="D212" s="3"/>
      <c r="E212" s="3"/>
      <c r="F212" s="3"/>
      <c r="G212" s="6"/>
      <c r="H212" s="6"/>
      <c r="I212" s="15">
        <f>IF(AND(ISNUMBER(G212),ISNUMBER(H212)),H212-G212,"")</f>
      </c>
      <c r="J212" s="16">
        <f>IF(A212="","",IF(AND(ISNUMBER($F$3),ISNUMBER($F$4),A212&gt;=$F$3),$F$4,$F$2))</f>
      </c>
      <c r="K212" s="17">
        <f>IF(OR(A212="",NOT(ISNUMBER(I212))),"",IF(ISNUMBER($F$5),ROUND(J212*MIN(I212,MAX(0,$F$5-SUM(I$10:I211)))+N($F$6)*MAX(0,I212-MAX(0,$F$5-SUM(I$10:I211))),2),ROUND(I212*J212,2)))</f>
      </c>
      <c r="L212" s="5"/>
    </row>
    <row r="213">
      <c r="A213" s="10"/>
      <c r="B213" s="3"/>
      <c r="C213" s="3"/>
      <c r="D213" s="3"/>
      <c r="E213" s="3"/>
      <c r="F213" s="3"/>
      <c r="G213" s="6"/>
      <c r="H213" s="6"/>
      <c r="I213" s="15">
        <f>IF(AND(ISNUMBER(G213),ISNUMBER(H213)),H213-G213,"")</f>
      </c>
      <c r="J213" s="16">
        <f>IF(A213="","",IF(AND(ISNUMBER($F$3),ISNUMBER($F$4),A213&gt;=$F$3),$F$4,$F$2))</f>
      </c>
      <c r="K213" s="17">
        <f>IF(OR(A213="",NOT(ISNUMBER(I213))),"",IF(ISNUMBER($F$5),ROUND(J213*MIN(I213,MAX(0,$F$5-SUM(I$10:I212)))+N($F$6)*MAX(0,I213-MAX(0,$F$5-SUM(I$10:I212))),2),ROUND(I213*J213,2)))</f>
      </c>
      <c r="L213" s="5"/>
    </row>
    <row r="214">
      <c r="A214" s="10"/>
      <c r="B214" s="3"/>
      <c r="C214" s="3"/>
      <c r="D214" s="3"/>
      <c r="E214" s="3"/>
      <c r="F214" s="3"/>
      <c r="G214" s="6"/>
      <c r="H214" s="6"/>
      <c r="I214" s="15">
        <f>IF(AND(ISNUMBER(G214),ISNUMBER(H214)),H214-G214,"")</f>
      </c>
      <c r="J214" s="16">
        <f>IF(A214="","",IF(AND(ISNUMBER($F$3),ISNUMBER($F$4),A214&gt;=$F$3),$F$4,$F$2))</f>
      </c>
      <c r="K214" s="17">
        <f>IF(OR(A214="",NOT(ISNUMBER(I214))),"",IF(ISNUMBER($F$5),ROUND(J214*MIN(I214,MAX(0,$F$5-SUM(I$10:I213)))+N($F$6)*MAX(0,I214-MAX(0,$F$5-SUM(I$10:I213))),2),ROUND(I214*J214,2)))</f>
      </c>
      <c r="L214" s="5"/>
    </row>
    <row r="215">
      <c r="A215" s="10"/>
      <c r="B215" s="3"/>
      <c r="C215" s="3"/>
      <c r="D215" s="3"/>
      <c r="E215" s="3"/>
      <c r="F215" s="3"/>
      <c r="G215" s="6"/>
      <c r="H215" s="6"/>
      <c r="I215" s="15">
        <f>IF(AND(ISNUMBER(G215),ISNUMBER(H215)),H215-G215,"")</f>
      </c>
      <c r="J215" s="16">
        <f>IF(A215="","",IF(AND(ISNUMBER($F$3),ISNUMBER($F$4),A215&gt;=$F$3),$F$4,$F$2))</f>
      </c>
      <c r="K215" s="17">
        <f>IF(OR(A215="",NOT(ISNUMBER(I215))),"",IF(ISNUMBER($F$5),ROUND(J215*MIN(I215,MAX(0,$F$5-SUM(I$10:I214)))+N($F$6)*MAX(0,I215-MAX(0,$F$5-SUM(I$10:I214))),2),ROUND(I215*J215,2)))</f>
      </c>
      <c r="L215" s="5"/>
    </row>
    <row r="216">
      <c r="A216" s="10"/>
      <c r="B216" s="3"/>
      <c r="C216" s="3"/>
      <c r="D216" s="3"/>
      <c r="E216" s="3"/>
      <c r="F216" s="3"/>
      <c r="G216" s="6"/>
      <c r="H216" s="6"/>
      <c r="I216" s="15">
        <f>IF(AND(ISNUMBER(G216),ISNUMBER(H216)),H216-G216,"")</f>
      </c>
      <c r="J216" s="16">
        <f>IF(A216="","",IF(AND(ISNUMBER($F$3),ISNUMBER($F$4),A216&gt;=$F$3),$F$4,$F$2))</f>
      </c>
      <c r="K216" s="17">
        <f>IF(OR(A216="",NOT(ISNUMBER(I216))),"",IF(ISNUMBER($F$5),ROUND(J216*MIN(I216,MAX(0,$F$5-SUM(I$10:I215)))+N($F$6)*MAX(0,I216-MAX(0,$F$5-SUM(I$10:I215))),2),ROUND(I216*J216,2)))</f>
      </c>
      <c r="L216" s="5"/>
    </row>
    <row r="217">
      <c r="A217" s="10"/>
      <c r="B217" s="3"/>
      <c r="C217" s="3"/>
      <c r="D217" s="3"/>
      <c r="E217" s="3"/>
      <c r="F217" s="3"/>
      <c r="G217" s="6"/>
      <c r="H217" s="6"/>
      <c r="I217" s="15">
        <f>IF(AND(ISNUMBER(G217),ISNUMBER(H217)),H217-G217,"")</f>
      </c>
      <c r="J217" s="16">
        <f>IF(A217="","",IF(AND(ISNUMBER($F$3),ISNUMBER($F$4),A217&gt;=$F$3),$F$4,$F$2))</f>
      </c>
      <c r="K217" s="17">
        <f>IF(OR(A217="",NOT(ISNUMBER(I217))),"",IF(ISNUMBER($F$5),ROUND(J217*MIN(I217,MAX(0,$F$5-SUM(I$10:I216)))+N($F$6)*MAX(0,I217-MAX(0,$F$5-SUM(I$10:I216))),2),ROUND(I217*J217,2)))</f>
      </c>
      <c r="L217" s="5"/>
    </row>
    <row r="218">
      <c r="A218" s="10"/>
      <c r="B218" s="3"/>
      <c r="C218" s="3"/>
      <c r="D218" s="3"/>
      <c r="E218" s="3"/>
      <c r="F218" s="3"/>
      <c r="G218" s="6"/>
      <c r="H218" s="6"/>
      <c r="I218" s="15">
        <f>IF(AND(ISNUMBER(G218),ISNUMBER(H218)),H218-G218,"")</f>
      </c>
      <c r="J218" s="16">
        <f>IF(A218="","",IF(AND(ISNUMBER($F$3),ISNUMBER($F$4),A218&gt;=$F$3),$F$4,$F$2))</f>
      </c>
      <c r="K218" s="17">
        <f>IF(OR(A218="",NOT(ISNUMBER(I218))),"",IF(ISNUMBER($F$5),ROUND(J218*MIN(I218,MAX(0,$F$5-SUM(I$10:I217)))+N($F$6)*MAX(0,I218-MAX(0,$F$5-SUM(I$10:I217))),2),ROUND(I218*J218,2)))</f>
      </c>
      <c r="L218" s="5"/>
    </row>
    <row r="219">
      <c r="A219" s="10"/>
      <c r="B219" s="3"/>
      <c r="C219" s="3"/>
      <c r="D219" s="3"/>
      <c r="E219" s="3"/>
      <c r="F219" s="3"/>
      <c r="G219" s="6"/>
      <c r="H219" s="6"/>
      <c r="I219" s="15">
        <f>IF(AND(ISNUMBER(G219),ISNUMBER(H219)),H219-G219,"")</f>
      </c>
      <c r="J219" s="16">
        <f>IF(A219="","",IF(AND(ISNUMBER($F$3),ISNUMBER($F$4),A219&gt;=$F$3),$F$4,$F$2))</f>
      </c>
      <c r="K219" s="17">
        <f>IF(OR(A219="",NOT(ISNUMBER(I219))),"",IF(ISNUMBER($F$5),ROUND(J219*MIN(I219,MAX(0,$F$5-SUM(I$10:I218)))+N($F$6)*MAX(0,I219-MAX(0,$F$5-SUM(I$10:I218))),2),ROUND(I219*J219,2)))</f>
      </c>
      <c r="L219" s="5"/>
    </row>
    <row r="220">
      <c r="A220" s="10"/>
      <c r="B220" s="3"/>
      <c r="C220" s="3"/>
      <c r="D220" s="3"/>
      <c r="E220" s="3"/>
      <c r="F220" s="3"/>
      <c r="G220" s="6"/>
      <c r="H220" s="6"/>
      <c r="I220" s="15">
        <f>IF(AND(ISNUMBER(G220),ISNUMBER(H220)),H220-G220,"")</f>
      </c>
      <c r="J220" s="16">
        <f>IF(A220="","",IF(AND(ISNUMBER($F$3),ISNUMBER($F$4),A220&gt;=$F$3),$F$4,$F$2))</f>
      </c>
      <c r="K220" s="17">
        <f>IF(OR(A220="",NOT(ISNUMBER(I220))),"",IF(ISNUMBER($F$5),ROUND(J220*MIN(I220,MAX(0,$F$5-SUM(I$10:I219)))+N($F$6)*MAX(0,I220-MAX(0,$F$5-SUM(I$10:I219))),2),ROUND(I220*J220,2)))</f>
      </c>
      <c r="L220" s="5"/>
    </row>
    <row r="221">
      <c r="A221" s="10"/>
      <c r="B221" s="3"/>
      <c r="C221" s="3"/>
      <c r="D221" s="3"/>
      <c r="E221" s="3"/>
      <c r="F221" s="3"/>
      <c r="G221" s="6"/>
      <c r="H221" s="6"/>
      <c r="I221" s="15">
        <f>IF(AND(ISNUMBER(G221),ISNUMBER(H221)),H221-G221,"")</f>
      </c>
      <c r="J221" s="16">
        <f>IF(A221="","",IF(AND(ISNUMBER($F$3),ISNUMBER($F$4),A221&gt;=$F$3),$F$4,$F$2))</f>
      </c>
      <c r="K221" s="17">
        <f>IF(OR(A221="",NOT(ISNUMBER(I221))),"",IF(ISNUMBER($F$5),ROUND(J221*MIN(I221,MAX(0,$F$5-SUM(I$10:I220)))+N($F$6)*MAX(0,I221-MAX(0,$F$5-SUM(I$10:I220))),2),ROUND(I221*J221,2)))</f>
      </c>
      <c r="L221" s="5"/>
    </row>
    <row r="222">
      <c r="A222" s="10"/>
      <c r="B222" s="3"/>
      <c r="C222" s="3"/>
      <c r="D222" s="3"/>
      <c r="E222" s="3"/>
      <c r="F222" s="3"/>
      <c r="G222" s="6"/>
      <c r="H222" s="6"/>
      <c r="I222" s="15">
        <f>IF(AND(ISNUMBER(G222),ISNUMBER(H222)),H222-G222,"")</f>
      </c>
      <c r="J222" s="16">
        <f>IF(A222="","",IF(AND(ISNUMBER($F$3),ISNUMBER($F$4),A222&gt;=$F$3),$F$4,$F$2))</f>
      </c>
      <c r="K222" s="17">
        <f>IF(OR(A222="",NOT(ISNUMBER(I222))),"",IF(ISNUMBER($F$5),ROUND(J222*MIN(I222,MAX(0,$F$5-SUM(I$10:I221)))+N($F$6)*MAX(0,I222-MAX(0,$F$5-SUM(I$10:I221))),2),ROUND(I222*J222,2)))</f>
      </c>
      <c r="L222" s="5"/>
    </row>
    <row r="223">
      <c r="A223" s="10"/>
      <c r="B223" s="3"/>
      <c r="C223" s="3"/>
      <c r="D223" s="3"/>
      <c r="E223" s="3"/>
      <c r="F223" s="3"/>
      <c r="G223" s="6"/>
      <c r="H223" s="6"/>
      <c r="I223" s="15">
        <f>IF(AND(ISNUMBER(G223),ISNUMBER(H223)),H223-G223,"")</f>
      </c>
      <c r="J223" s="16">
        <f>IF(A223="","",IF(AND(ISNUMBER($F$3),ISNUMBER($F$4),A223&gt;=$F$3),$F$4,$F$2))</f>
      </c>
      <c r="K223" s="17">
        <f>IF(OR(A223="",NOT(ISNUMBER(I223))),"",IF(ISNUMBER($F$5),ROUND(J223*MIN(I223,MAX(0,$F$5-SUM(I$10:I222)))+N($F$6)*MAX(0,I223-MAX(0,$F$5-SUM(I$10:I222))),2),ROUND(I223*J223,2)))</f>
      </c>
      <c r="L223" s="5"/>
    </row>
    <row r="224">
      <c r="A224" s="10"/>
      <c r="B224" s="3"/>
      <c r="C224" s="3"/>
      <c r="D224" s="3"/>
      <c r="E224" s="3"/>
      <c r="F224" s="3"/>
      <c r="G224" s="6"/>
      <c r="H224" s="6"/>
      <c r="I224" s="15">
        <f>IF(AND(ISNUMBER(G224),ISNUMBER(H224)),H224-G224,"")</f>
      </c>
      <c r="J224" s="16">
        <f>IF(A224="","",IF(AND(ISNUMBER($F$3),ISNUMBER($F$4),A224&gt;=$F$3),$F$4,$F$2))</f>
      </c>
      <c r="K224" s="17">
        <f>IF(OR(A224="",NOT(ISNUMBER(I224))),"",IF(ISNUMBER($F$5),ROUND(J224*MIN(I224,MAX(0,$F$5-SUM(I$10:I223)))+N($F$6)*MAX(0,I224-MAX(0,$F$5-SUM(I$10:I223))),2),ROUND(I224*J224,2)))</f>
      </c>
      <c r="L224" s="5"/>
    </row>
    <row r="225">
      <c r="A225" s="10"/>
      <c r="B225" s="3"/>
      <c r="C225" s="3"/>
      <c r="D225" s="3"/>
      <c r="E225" s="3"/>
      <c r="F225" s="3"/>
      <c r="G225" s="6"/>
      <c r="H225" s="6"/>
      <c r="I225" s="15">
        <f>IF(AND(ISNUMBER(G225),ISNUMBER(H225)),H225-G225,"")</f>
      </c>
      <c r="J225" s="16">
        <f>IF(A225="","",IF(AND(ISNUMBER($F$3),ISNUMBER($F$4),A225&gt;=$F$3),$F$4,$F$2))</f>
      </c>
      <c r="K225" s="17">
        <f>IF(OR(A225="",NOT(ISNUMBER(I225))),"",IF(ISNUMBER($F$5),ROUND(J225*MIN(I225,MAX(0,$F$5-SUM(I$10:I224)))+N($F$6)*MAX(0,I225-MAX(0,$F$5-SUM(I$10:I224))),2),ROUND(I225*J225,2)))</f>
      </c>
      <c r="L225" s="5"/>
    </row>
    <row r="226">
      <c r="A226" s="10"/>
      <c r="B226" s="3"/>
      <c r="C226" s="3"/>
      <c r="D226" s="3"/>
      <c r="E226" s="3"/>
      <c r="F226" s="3"/>
      <c r="G226" s="6"/>
      <c r="H226" s="6"/>
      <c r="I226" s="15">
        <f>IF(AND(ISNUMBER(G226),ISNUMBER(H226)),H226-G226,"")</f>
      </c>
      <c r="J226" s="16">
        <f>IF(A226="","",IF(AND(ISNUMBER($F$3),ISNUMBER($F$4),A226&gt;=$F$3),$F$4,$F$2))</f>
      </c>
      <c r="K226" s="17">
        <f>IF(OR(A226="",NOT(ISNUMBER(I226))),"",IF(ISNUMBER($F$5),ROUND(J226*MIN(I226,MAX(0,$F$5-SUM(I$10:I225)))+N($F$6)*MAX(0,I226-MAX(0,$F$5-SUM(I$10:I225))),2),ROUND(I226*J226,2)))</f>
      </c>
      <c r="L226" s="5"/>
    </row>
    <row r="227">
      <c r="A227" s="10"/>
      <c r="B227" s="3"/>
      <c r="C227" s="3"/>
      <c r="D227" s="3"/>
      <c r="E227" s="3"/>
      <c r="F227" s="3"/>
      <c r="G227" s="6"/>
      <c r="H227" s="6"/>
      <c r="I227" s="15">
        <f>IF(AND(ISNUMBER(G227),ISNUMBER(H227)),H227-G227,"")</f>
      </c>
      <c r="J227" s="16">
        <f>IF(A227="","",IF(AND(ISNUMBER($F$3),ISNUMBER($F$4),A227&gt;=$F$3),$F$4,$F$2))</f>
      </c>
      <c r="K227" s="17">
        <f>IF(OR(A227="",NOT(ISNUMBER(I227))),"",IF(ISNUMBER($F$5),ROUND(J227*MIN(I227,MAX(0,$F$5-SUM(I$10:I226)))+N($F$6)*MAX(0,I227-MAX(0,$F$5-SUM(I$10:I226))),2),ROUND(I227*J227,2)))</f>
      </c>
      <c r="L227" s="5"/>
    </row>
    <row r="228">
      <c r="A228" s="10"/>
      <c r="B228" s="3"/>
      <c r="C228" s="3"/>
      <c r="D228" s="3"/>
      <c r="E228" s="3"/>
      <c r="F228" s="3"/>
      <c r="G228" s="6"/>
      <c r="H228" s="6"/>
      <c r="I228" s="15">
        <f>IF(AND(ISNUMBER(G228),ISNUMBER(H228)),H228-G228,"")</f>
      </c>
      <c r="J228" s="16">
        <f>IF(A228="","",IF(AND(ISNUMBER($F$3),ISNUMBER($F$4),A228&gt;=$F$3),$F$4,$F$2))</f>
      </c>
      <c r="K228" s="17">
        <f>IF(OR(A228="",NOT(ISNUMBER(I228))),"",IF(ISNUMBER($F$5),ROUND(J228*MIN(I228,MAX(0,$F$5-SUM(I$10:I227)))+N($F$6)*MAX(0,I228-MAX(0,$F$5-SUM(I$10:I227))),2),ROUND(I228*J228,2)))</f>
      </c>
      <c r="L228" s="5"/>
    </row>
    <row r="229">
      <c r="A229" s="10"/>
      <c r="B229" s="3"/>
      <c r="C229" s="3"/>
      <c r="D229" s="3"/>
      <c r="E229" s="3"/>
      <c r="F229" s="3"/>
      <c r="G229" s="6"/>
      <c r="H229" s="6"/>
      <c r="I229" s="15">
        <f>IF(AND(ISNUMBER(G229),ISNUMBER(H229)),H229-G229,"")</f>
      </c>
      <c r="J229" s="16">
        <f>IF(A229="","",IF(AND(ISNUMBER($F$3),ISNUMBER($F$4),A229&gt;=$F$3),$F$4,$F$2))</f>
      </c>
      <c r="K229" s="17">
        <f>IF(OR(A229="",NOT(ISNUMBER(I229))),"",IF(ISNUMBER($F$5),ROUND(J229*MIN(I229,MAX(0,$F$5-SUM(I$10:I228)))+N($F$6)*MAX(0,I229-MAX(0,$F$5-SUM(I$10:I228))),2),ROUND(I229*J229,2)))</f>
      </c>
      <c r="L229" s="5"/>
    </row>
    <row r="230">
      <c r="A230" s="10"/>
      <c r="B230" s="3"/>
      <c r="C230" s="3"/>
      <c r="D230" s="3"/>
      <c r="E230" s="3"/>
      <c r="F230" s="3"/>
      <c r="G230" s="6"/>
      <c r="H230" s="6"/>
      <c r="I230" s="15">
        <f>IF(AND(ISNUMBER(G230),ISNUMBER(H230)),H230-G230,"")</f>
      </c>
      <c r="J230" s="16">
        <f>IF(A230="","",IF(AND(ISNUMBER($F$3),ISNUMBER($F$4),A230&gt;=$F$3),$F$4,$F$2))</f>
      </c>
      <c r="K230" s="17">
        <f>IF(OR(A230="",NOT(ISNUMBER(I230))),"",IF(ISNUMBER($F$5),ROUND(J230*MIN(I230,MAX(0,$F$5-SUM(I$10:I229)))+N($F$6)*MAX(0,I230-MAX(0,$F$5-SUM(I$10:I229))),2),ROUND(I230*J230,2)))</f>
      </c>
      <c r="L230" s="5"/>
    </row>
    <row r="231">
      <c r="A231" s="10"/>
      <c r="B231" s="3"/>
      <c r="C231" s="3"/>
      <c r="D231" s="3"/>
      <c r="E231" s="3"/>
      <c r="F231" s="3"/>
      <c r="G231" s="6"/>
      <c r="H231" s="6"/>
      <c r="I231" s="15">
        <f>IF(AND(ISNUMBER(G231),ISNUMBER(H231)),H231-G231,"")</f>
      </c>
      <c r="J231" s="16">
        <f>IF(A231="","",IF(AND(ISNUMBER($F$3),ISNUMBER($F$4),A231&gt;=$F$3),$F$4,$F$2))</f>
      </c>
      <c r="K231" s="17">
        <f>IF(OR(A231="",NOT(ISNUMBER(I231))),"",IF(ISNUMBER($F$5),ROUND(J231*MIN(I231,MAX(0,$F$5-SUM(I$10:I230)))+N($F$6)*MAX(0,I231-MAX(0,$F$5-SUM(I$10:I230))),2),ROUND(I231*J231,2)))</f>
      </c>
      <c r="L231" s="5"/>
    </row>
    <row r="232">
      <c r="A232" s="10"/>
      <c r="B232" s="3"/>
      <c r="C232" s="3"/>
      <c r="D232" s="3"/>
      <c r="E232" s="3"/>
      <c r="F232" s="3"/>
      <c r="G232" s="6"/>
      <c r="H232" s="6"/>
      <c r="I232" s="15">
        <f>IF(AND(ISNUMBER(G232),ISNUMBER(H232)),H232-G232,"")</f>
      </c>
      <c r="J232" s="16">
        <f>IF(A232="","",IF(AND(ISNUMBER($F$3),ISNUMBER($F$4),A232&gt;=$F$3),$F$4,$F$2))</f>
      </c>
      <c r="K232" s="17">
        <f>IF(OR(A232="",NOT(ISNUMBER(I232))),"",IF(ISNUMBER($F$5),ROUND(J232*MIN(I232,MAX(0,$F$5-SUM(I$10:I231)))+N($F$6)*MAX(0,I232-MAX(0,$F$5-SUM(I$10:I231))),2),ROUND(I232*J232,2)))</f>
      </c>
      <c r="L232" s="5"/>
    </row>
    <row r="233">
      <c r="A233" s="10"/>
      <c r="B233" s="3"/>
      <c r="C233" s="3"/>
      <c r="D233" s="3"/>
      <c r="E233" s="3"/>
      <c r="F233" s="3"/>
      <c r="G233" s="6"/>
      <c r="H233" s="6"/>
      <c r="I233" s="15">
        <f>IF(AND(ISNUMBER(G233),ISNUMBER(H233)),H233-G233,"")</f>
      </c>
      <c r="J233" s="16">
        <f>IF(A233="","",IF(AND(ISNUMBER($F$3),ISNUMBER($F$4),A233&gt;=$F$3),$F$4,$F$2))</f>
      </c>
      <c r="K233" s="17">
        <f>IF(OR(A233="",NOT(ISNUMBER(I233))),"",IF(ISNUMBER($F$5),ROUND(J233*MIN(I233,MAX(0,$F$5-SUM(I$10:I232)))+N($F$6)*MAX(0,I233-MAX(0,$F$5-SUM(I$10:I232))),2),ROUND(I233*J233,2)))</f>
      </c>
      <c r="L233" s="5"/>
    </row>
    <row r="234">
      <c r="A234" s="10"/>
      <c r="B234" s="3"/>
      <c r="C234" s="3"/>
      <c r="D234" s="3"/>
      <c r="E234" s="3"/>
      <c r="F234" s="3"/>
      <c r="G234" s="6"/>
      <c r="H234" s="6"/>
      <c r="I234" s="15">
        <f>IF(AND(ISNUMBER(G234),ISNUMBER(H234)),H234-G234,"")</f>
      </c>
      <c r="J234" s="16">
        <f>IF(A234="","",IF(AND(ISNUMBER($F$3),ISNUMBER($F$4),A234&gt;=$F$3),$F$4,$F$2))</f>
      </c>
      <c r="K234" s="17">
        <f>IF(OR(A234="",NOT(ISNUMBER(I234))),"",IF(ISNUMBER($F$5),ROUND(J234*MIN(I234,MAX(0,$F$5-SUM(I$10:I233)))+N($F$6)*MAX(0,I234-MAX(0,$F$5-SUM(I$10:I233))),2),ROUND(I234*J234,2)))</f>
      </c>
      <c r="L234" s="5"/>
    </row>
    <row r="235">
      <c r="A235" s="10"/>
      <c r="B235" s="3"/>
      <c r="C235" s="3"/>
      <c r="D235" s="3"/>
      <c r="E235" s="3"/>
      <c r="F235" s="3"/>
      <c r="G235" s="6"/>
      <c r="H235" s="6"/>
      <c r="I235" s="15">
        <f>IF(AND(ISNUMBER(G235),ISNUMBER(H235)),H235-G235,"")</f>
      </c>
      <c r="J235" s="16">
        <f>IF(A235="","",IF(AND(ISNUMBER($F$3),ISNUMBER($F$4),A235&gt;=$F$3),$F$4,$F$2))</f>
      </c>
      <c r="K235" s="17">
        <f>IF(OR(A235="",NOT(ISNUMBER(I235))),"",IF(ISNUMBER($F$5),ROUND(J235*MIN(I235,MAX(0,$F$5-SUM(I$10:I234)))+N($F$6)*MAX(0,I235-MAX(0,$F$5-SUM(I$10:I234))),2),ROUND(I235*J235,2)))</f>
      </c>
      <c r="L235" s="5"/>
    </row>
    <row r="236">
      <c r="A236" s="10"/>
      <c r="B236" s="3"/>
      <c r="C236" s="3"/>
      <c r="D236" s="3"/>
      <c r="E236" s="3"/>
      <c r="F236" s="3"/>
      <c r="G236" s="6"/>
      <c r="H236" s="6"/>
      <c r="I236" s="15">
        <f>IF(AND(ISNUMBER(G236),ISNUMBER(H236)),H236-G236,"")</f>
      </c>
      <c r="J236" s="16">
        <f>IF(A236="","",IF(AND(ISNUMBER($F$3),ISNUMBER($F$4),A236&gt;=$F$3),$F$4,$F$2))</f>
      </c>
      <c r="K236" s="17">
        <f>IF(OR(A236="",NOT(ISNUMBER(I236))),"",IF(ISNUMBER($F$5),ROUND(J236*MIN(I236,MAX(0,$F$5-SUM(I$10:I235)))+N($F$6)*MAX(0,I236-MAX(0,$F$5-SUM(I$10:I235))),2),ROUND(I236*J236,2)))</f>
      </c>
      <c r="L236" s="5"/>
    </row>
    <row r="237">
      <c r="A237" s="10"/>
      <c r="B237" s="3"/>
      <c r="C237" s="3"/>
      <c r="D237" s="3"/>
      <c r="E237" s="3"/>
      <c r="F237" s="3"/>
      <c r="G237" s="6"/>
      <c r="H237" s="6"/>
      <c r="I237" s="15">
        <f>IF(AND(ISNUMBER(G237),ISNUMBER(H237)),H237-G237,"")</f>
      </c>
      <c r="J237" s="16">
        <f>IF(A237="","",IF(AND(ISNUMBER($F$3),ISNUMBER($F$4),A237&gt;=$F$3),$F$4,$F$2))</f>
      </c>
      <c r="K237" s="17">
        <f>IF(OR(A237="",NOT(ISNUMBER(I237))),"",IF(ISNUMBER($F$5),ROUND(J237*MIN(I237,MAX(0,$F$5-SUM(I$10:I236)))+N($F$6)*MAX(0,I237-MAX(0,$F$5-SUM(I$10:I236))),2),ROUND(I237*J237,2)))</f>
      </c>
      <c r="L237" s="5"/>
    </row>
    <row r="238">
      <c r="A238" s="10"/>
      <c r="B238" s="3"/>
      <c r="C238" s="3"/>
      <c r="D238" s="3"/>
      <c r="E238" s="3"/>
      <c r="F238" s="3"/>
      <c r="G238" s="6"/>
      <c r="H238" s="6"/>
      <c r="I238" s="15">
        <f>IF(AND(ISNUMBER(G238),ISNUMBER(H238)),H238-G238,"")</f>
      </c>
      <c r="J238" s="16">
        <f>IF(A238="","",IF(AND(ISNUMBER($F$3),ISNUMBER($F$4),A238&gt;=$F$3),$F$4,$F$2))</f>
      </c>
      <c r="K238" s="17">
        <f>IF(OR(A238="",NOT(ISNUMBER(I238))),"",IF(ISNUMBER($F$5),ROUND(J238*MIN(I238,MAX(0,$F$5-SUM(I$10:I237)))+N($F$6)*MAX(0,I238-MAX(0,$F$5-SUM(I$10:I237))),2),ROUND(I238*J238,2)))</f>
      </c>
      <c r="L238" s="5"/>
    </row>
    <row r="239">
      <c r="A239" s="10"/>
      <c r="B239" s="3"/>
      <c r="C239" s="3"/>
      <c r="D239" s="3"/>
      <c r="E239" s="3"/>
      <c r="F239" s="3"/>
      <c r="G239" s="6"/>
      <c r="H239" s="6"/>
      <c r="I239" s="15">
        <f>IF(AND(ISNUMBER(G239),ISNUMBER(H239)),H239-G239,"")</f>
      </c>
      <c r="J239" s="16">
        <f>IF(A239="","",IF(AND(ISNUMBER($F$3),ISNUMBER($F$4),A239&gt;=$F$3),$F$4,$F$2))</f>
      </c>
      <c r="K239" s="17">
        <f>IF(OR(A239="",NOT(ISNUMBER(I239))),"",IF(ISNUMBER($F$5),ROUND(J239*MIN(I239,MAX(0,$F$5-SUM(I$10:I238)))+N($F$6)*MAX(0,I239-MAX(0,$F$5-SUM(I$10:I238))),2),ROUND(I239*J239,2)))</f>
      </c>
      <c r="L239" s="5"/>
    </row>
    <row r="240">
      <c r="A240" s="10"/>
      <c r="B240" s="3"/>
      <c r="C240" s="3"/>
      <c r="D240" s="3"/>
      <c r="E240" s="3"/>
      <c r="F240" s="3"/>
      <c r="G240" s="6"/>
      <c r="H240" s="6"/>
      <c r="I240" s="15">
        <f>IF(AND(ISNUMBER(G240),ISNUMBER(H240)),H240-G240,"")</f>
      </c>
      <c r="J240" s="16">
        <f>IF(A240="","",IF(AND(ISNUMBER($F$3),ISNUMBER($F$4),A240&gt;=$F$3),$F$4,$F$2))</f>
      </c>
      <c r="K240" s="17">
        <f>IF(OR(A240="",NOT(ISNUMBER(I240))),"",IF(ISNUMBER($F$5),ROUND(J240*MIN(I240,MAX(0,$F$5-SUM(I$10:I239)))+N($F$6)*MAX(0,I240-MAX(0,$F$5-SUM(I$10:I239))),2),ROUND(I240*J240,2)))</f>
      </c>
      <c r="L240" s="5"/>
    </row>
    <row r="241">
      <c r="A241" s="10"/>
      <c r="B241" s="3"/>
      <c r="C241" s="3"/>
      <c r="D241" s="3"/>
      <c r="E241" s="3"/>
      <c r="F241" s="3"/>
      <c r="G241" s="6"/>
      <c r="H241" s="6"/>
      <c r="I241" s="15">
        <f>IF(AND(ISNUMBER(G241),ISNUMBER(H241)),H241-G241,"")</f>
      </c>
      <c r="J241" s="16">
        <f>IF(A241="","",IF(AND(ISNUMBER($F$3),ISNUMBER($F$4),A241&gt;=$F$3),$F$4,$F$2))</f>
      </c>
      <c r="K241" s="17">
        <f>IF(OR(A241="",NOT(ISNUMBER(I241))),"",IF(ISNUMBER($F$5),ROUND(J241*MIN(I241,MAX(0,$F$5-SUM(I$10:I240)))+N($F$6)*MAX(0,I241-MAX(0,$F$5-SUM(I$10:I240))),2),ROUND(I241*J241,2)))</f>
      </c>
      <c r="L241" s="5"/>
    </row>
    <row r="242">
      <c r="A242" s="10"/>
      <c r="B242" s="3"/>
      <c r="C242" s="3"/>
      <c r="D242" s="3"/>
      <c r="E242" s="3"/>
      <c r="F242" s="3"/>
      <c r="G242" s="6"/>
      <c r="H242" s="6"/>
      <c r="I242" s="15">
        <f>IF(AND(ISNUMBER(G242),ISNUMBER(H242)),H242-G242,"")</f>
      </c>
      <c r="J242" s="16">
        <f>IF(A242="","",IF(AND(ISNUMBER($F$3),ISNUMBER($F$4),A242&gt;=$F$3),$F$4,$F$2))</f>
      </c>
      <c r="K242" s="17">
        <f>IF(OR(A242="",NOT(ISNUMBER(I242))),"",IF(ISNUMBER($F$5),ROUND(J242*MIN(I242,MAX(0,$F$5-SUM(I$10:I241)))+N($F$6)*MAX(0,I242-MAX(0,$F$5-SUM(I$10:I241))),2),ROUND(I242*J242,2)))</f>
      </c>
      <c r="L242" s="5"/>
    </row>
    <row r="243">
      <c r="A243" s="10"/>
      <c r="B243" s="3"/>
      <c r="C243" s="3"/>
      <c r="D243" s="3"/>
      <c r="E243" s="3"/>
      <c r="F243" s="3"/>
      <c r="G243" s="6"/>
      <c r="H243" s="6"/>
      <c r="I243" s="15">
        <f>IF(AND(ISNUMBER(G243),ISNUMBER(H243)),H243-G243,"")</f>
      </c>
      <c r="J243" s="16">
        <f>IF(A243="","",IF(AND(ISNUMBER($F$3),ISNUMBER($F$4),A243&gt;=$F$3),$F$4,$F$2))</f>
      </c>
      <c r="K243" s="17">
        <f>IF(OR(A243="",NOT(ISNUMBER(I243))),"",IF(ISNUMBER($F$5),ROUND(J243*MIN(I243,MAX(0,$F$5-SUM(I$10:I242)))+N($F$6)*MAX(0,I243-MAX(0,$F$5-SUM(I$10:I242))),2),ROUND(I243*J243,2)))</f>
      </c>
      <c r="L243" s="5"/>
    </row>
    <row r="244">
      <c r="A244" s="10"/>
      <c r="B244" s="3"/>
      <c r="C244" s="3"/>
      <c r="D244" s="3"/>
      <c r="E244" s="3"/>
      <c r="F244" s="3"/>
      <c r="G244" s="6"/>
      <c r="H244" s="6"/>
      <c r="I244" s="15">
        <f>IF(AND(ISNUMBER(G244),ISNUMBER(H244)),H244-G244,"")</f>
      </c>
      <c r="J244" s="16">
        <f>IF(A244="","",IF(AND(ISNUMBER($F$3),ISNUMBER($F$4),A244&gt;=$F$3),$F$4,$F$2))</f>
      </c>
      <c r="K244" s="17">
        <f>IF(OR(A244="",NOT(ISNUMBER(I244))),"",IF(ISNUMBER($F$5),ROUND(J244*MIN(I244,MAX(0,$F$5-SUM(I$10:I243)))+N($F$6)*MAX(0,I244-MAX(0,$F$5-SUM(I$10:I243))),2),ROUND(I244*J244,2)))</f>
      </c>
      <c r="L244" s="5"/>
    </row>
    <row r="245">
      <c r="A245" s="10"/>
      <c r="B245" s="3"/>
      <c r="C245" s="3"/>
      <c r="D245" s="3"/>
      <c r="E245" s="3"/>
      <c r="F245" s="3"/>
      <c r="G245" s="6"/>
      <c r="H245" s="6"/>
      <c r="I245" s="15">
        <f>IF(AND(ISNUMBER(G245),ISNUMBER(H245)),H245-G245,"")</f>
      </c>
      <c r="J245" s="16">
        <f>IF(A245="","",IF(AND(ISNUMBER($F$3),ISNUMBER($F$4),A245&gt;=$F$3),$F$4,$F$2))</f>
      </c>
      <c r="K245" s="17">
        <f>IF(OR(A245="",NOT(ISNUMBER(I245))),"",IF(ISNUMBER($F$5),ROUND(J245*MIN(I245,MAX(0,$F$5-SUM(I$10:I244)))+N($F$6)*MAX(0,I245-MAX(0,$F$5-SUM(I$10:I244))),2),ROUND(I245*J245,2)))</f>
      </c>
      <c r="L245" s="5"/>
    </row>
    <row r="246">
      <c r="A246" s="10"/>
      <c r="B246" s="3"/>
      <c r="C246" s="3"/>
      <c r="D246" s="3"/>
      <c r="E246" s="3"/>
      <c r="F246" s="3"/>
      <c r="G246" s="6"/>
      <c r="H246" s="6"/>
      <c r="I246" s="15">
        <f>IF(AND(ISNUMBER(G246),ISNUMBER(H246)),H246-G246,"")</f>
      </c>
      <c r="J246" s="16">
        <f>IF(A246="","",IF(AND(ISNUMBER($F$3),ISNUMBER($F$4),A246&gt;=$F$3),$F$4,$F$2))</f>
      </c>
      <c r="K246" s="17">
        <f>IF(OR(A246="",NOT(ISNUMBER(I246))),"",IF(ISNUMBER($F$5),ROUND(J246*MIN(I246,MAX(0,$F$5-SUM(I$10:I245)))+N($F$6)*MAX(0,I246-MAX(0,$F$5-SUM(I$10:I245))),2),ROUND(I246*J246,2)))</f>
      </c>
      <c r="L246" s="5"/>
    </row>
    <row r="247">
      <c r="A247" s="10"/>
      <c r="B247" s="3"/>
      <c r="C247" s="3"/>
      <c r="D247" s="3"/>
      <c r="E247" s="3"/>
      <c r="F247" s="3"/>
      <c r="G247" s="6"/>
      <c r="H247" s="6"/>
      <c r="I247" s="15">
        <f>IF(AND(ISNUMBER(G247),ISNUMBER(H247)),H247-G247,"")</f>
      </c>
      <c r="J247" s="16">
        <f>IF(A247="","",IF(AND(ISNUMBER($F$3),ISNUMBER($F$4),A247&gt;=$F$3),$F$4,$F$2))</f>
      </c>
      <c r="K247" s="17">
        <f>IF(OR(A247="",NOT(ISNUMBER(I247))),"",IF(ISNUMBER($F$5),ROUND(J247*MIN(I247,MAX(0,$F$5-SUM(I$10:I246)))+N($F$6)*MAX(0,I247-MAX(0,$F$5-SUM(I$10:I246))),2),ROUND(I247*J247,2)))</f>
      </c>
      <c r="L247" s="5"/>
    </row>
    <row r="248">
      <c r="A248" s="10"/>
      <c r="B248" s="3"/>
      <c r="C248" s="3"/>
      <c r="D248" s="3"/>
      <c r="E248" s="3"/>
      <c r="F248" s="3"/>
      <c r="G248" s="6"/>
      <c r="H248" s="6"/>
      <c r="I248" s="15">
        <f>IF(AND(ISNUMBER(G248),ISNUMBER(H248)),H248-G248,"")</f>
      </c>
      <c r="J248" s="16">
        <f>IF(A248="","",IF(AND(ISNUMBER($F$3),ISNUMBER($F$4),A248&gt;=$F$3),$F$4,$F$2))</f>
      </c>
      <c r="K248" s="17">
        <f>IF(OR(A248="",NOT(ISNUMBER(I248))),"",IF(ISNUMBER($F$5),ROUND(J248*MIN(I248,MAX(0,$F$5-SUM(I$10:I247)))+N($F$6)*MAX(0,I248-MAX(0,$F$5-SUM(I$10:I247))),2),ROUND(I248*J248,2)))</f>
      </c>
      <c r="L248" s="5"/>
    </row>
    <row r="249">
      <c r="A249" s="10"/>
      <c r="B249" s="3"/>
      <c r="C249" s="3"/>
      <c r="D249" s="3"/>
      <c r="E249" s="3"/>
      <c r="F249" s="3"/>
      <c r="G249" s="6"/>
      <c r="H249" s="6"/>
      <c r="I249" s="15">
        <f>IF(AND(ISNUMBER(G249),ISNUMBER(H249)),H249-G249,"")</f>
      </c>
      <c r="J249" s="16">
        <f>IF(A249="","",IF(AND(ISNUMBER($F$3),ISNUMBER($F$4),A249&gt;=$F$3),$F$4,$F$2))</f>
      </c>
      <c r="K249" s="17">
        <f>IF(OR(A249="",NOT(ISNUMBER(I249))),"",IF(ISNUMBER($F$5),ROUND(J249*MIN(I249,MAX(0,$F$5-SUM(I$10:I248)))+N($F$6)*MAX(0,I249-MAX(0,$F$5-SUM(I$10:I248))),2),ROUND(I249*J249,2)))</f>
      </c>
      <c r="L249" s="5"/>
    </row>
    <row r="250">
      <c r="A250" s="10"/>
      <c r="B250" s="3"/>
      <c r="C250" s="3"/>
      <c r="D250" s="3"/>
      <c r="E250" s="3"/>
      <c r="F250" s="3"/>
      <c r="G250" s="6"/>
      <c r="H250" s="6"/>
      <c r="I250" s="15">
        <f>IF(AND(ISNUMBER(G250),ISNUMBER(H250)),H250-G250,"")</f>
      </c>
      <c r="J250" s="16">
        <f>IF(A250="","",IF(AND(ISNUMBER($F$3),ISNUMBER($F$4),A250&gt;=$F$3),$F$4,$F$2))</f>
      </c>
      <c r="K250" s="17">
        <f>IF(OR(A250="",NOT(ISNUMBER(I250))),"",IF(ISNUMBER($F$5),ROUND(J250*MIN(I250,MAX(0,$F$5-SUM(I$10:I249)))+N($F$6)*MAX(0,I250-MAX(0,$F$5-SUM(I$10:I249))),2),ROUND(I250*J250,2)))</f>
      </c>
      <c r="L250" s="5"/>
    </row>
    <row r="251">
      <c r="A251" s="10"/>
      <c r="B251" s="3"/>
      <c r="C251" s="3"/>
      <c r="D251" s="3"/>
      <c r="E251" s="3"/>
      <c r="F251" s="3"/>
      <c r="G251" s="6"/>
      <c r="H251" s="6"/>
      <c r="I251" s="15">
        <f>IF(AND(ISNUMBER(G251),ISNUMBER(H251)),H251-G251,"")</f>
      </c>
      <c r="J251" s="16">
        <f>IF(A251="","",IF(AND(ISNUMBER($F$3),ISNUMBER($F$4),A251&gt;=$F$3),$F$4,$F$2))</f>
      </c>
      <c r="K251" s="17">
        <f>IF(OR(A251="",NOT(ISNUMBER(I251))),"",IF(ISNUMBER($F$5),ROUND(J251*MIN(I251,MAX(0,$F$5-SUM(I$10:I250)))+N($F$6)*MAX(0,I251-MAX(0,$F$5-SUM(I$10:I250))),2),ROUND(I251*J251,2)))</f>
      </c>
      <c r="L251" s="5"/>
    </row>
    <row r="252">
      <c r="A252" s="10"/>
      <c r="B252" s="3"/>
      <c r="C252" s="3"/>
      <c r="D252" s="3"/>
      <c r="E252" s="3"/>
      <c r="F252" s="3"/>
      <c r="G252" s="6"/>
      <c r="H252" s="6"/>
      <c r="I252" s="15">
        <f>IF(AND(ISNUMBER(G252),ISNUMBER(H252)),H252-G252,"")</f>
      </c>
      <c r="J252" s="16">
        <f>IF(A252="","",IF(AND(ISNUMBER($F$3),ISNUMBER($F$4),A252&gt;=$F$3),$F$4,$F$2))</f>
      </c>
      <c r="K252" s="17">
        <f>IF(OR(A252="",NOT(ISNUMBER(I252))),"",IF(ISNUMBER($F$5),ROUND(J252*MIN(I252,MAX(0,$F$5-SUM(I$10:I251)))+N($F$6)*MAX(0,I252-MAX(0,$F$5-SUM(I$10:I251))),2),ROUND(I252*J252,2)))</f>
      </c>
      <c r="L252" s="5"/>
    </row>
    <row r="253">
      <c r="A253" s="10"/>
      <c r="B253" s="3"/>
      <c r="C253" s="3"/>
      <c r="D253" s="3"/>
      <c r="E253" s="3"/>
      <c r="F253" s="3"/>
      <c r="G253" s="6"/>
      <c r="H253" s="6"/>
      <c r="I253" s="15">
        <f>IF(AND(ISNUMBER(G253),ISNUMBER(H253)),H253-G253,"")</f>
      </c>
      <c r="J253" s="16">
        <f>IF(A253="","",IF(AND(ISNUMBER($F$3),ISNUMBER($F$4),A253&gt;=$F$3),$F$4,$F$2))</f>
      </c>
      <c r="K253" s="17">
        <f>IF(OR(A253="",NOT(ISNUMBER(I253))),"",IF(ISNUMBER($F$5),ROUND(J253*MIN(I253,MAX(0,$F$5-SUM(I$10:I252)))+N($F$6)*MAX(0,I253-MAX(0,$F$5-SUM(I$10:I252))),2),ROUND(I253*J253,2)))</f>
      </c>
      <c r="L253" s="5"/>
    </row>
    <row r="254">
      <c r="A254" s="10"/>
      <c r="B254" s="3"/>
      <c r="C254" s="3"/>
      <c r="D254" s="3"/>
      <c r="E254" s="3"/>
      <c r="F254" s="3"/>
      <c r="G254" s="6"/>
      <c r="H254" s="6"/>
      <c r="I254" s="15">
        <f>IF(AND(ISNUMBER(G254),ISNUMBER(H254)),H254-G254,"")</f>
      </c>
      <c r="J254" s="16">
        <f>IF(A254="","",IF(AND(ISNUMBER($F$3),ISNUMBER($F$4),A254&gt;=$F$3),$F$4,$F$2))</f>
      </c>
      <c r="K254" s="17">
        <f>IF(OR(A254="",NOT(ISNUMBER(I254))),"",IF(ISNUMBER($F$5),ROUND(J254*MIN(I254,MAX(0,$F$5-SUM(I$10:I253)))+N($F$6)*MAX(0,I254-MAX(0,$F$5-SUM(I$10:I253))),2),ROUND(I254*J254,2)))</f>
      </c>
      <c r="L254" s="5"/>
    </row>
    <row r="255">
      <c r="A255" s="10"/>
      <c r="B255" s="3"/>
      <c r="C255" s="3"/>
      <c r="D255" s="3"/>
      <c r="E255" s="3"/>
      <c r="F255" s="3"/>
      <c r="G255" s="6"/>
      <c r="H255" s="6"/>
      <c r="I255" s="15">
        <f>IF(AND(ISNUMBER(G255),ISNUMBER(H255)),H255-G255,"")</f>
      </c>
      <c r="J255" s="16">
        <f>IF(A255="","",IF(AND(ISNUMBER($F$3),ISNUMBER($F$4),A255&gt;=$F$3),$F$4,$F$2))</f>
      </c>
      <c r="K255" s="17">
        <f>IF(OR(A255="",NOT(ISNUMBER(I255))),"",IF(ISNUMBER($F$5),ROUND(J255*MIN(I255,MAX(0,$F$5-SUM(I$10:I254)))+N($F$6)*MAX(0,I255-MAX(0,$F$5-SUM(I$10:I254))),2),ROUND(I255*J255,2)))</f>
      </c>
      <c r="L255" s="5"/>
    </row>
    <row r="256">
      <c r="A256" s="10"/>
      <c r="B256" s="3"/>
      <c r="C256" s="3"/>
      <c r="D256" s="3"/>
      <c r="E256" s="3"/>
      <c r="F256" s="3"/>
      <c r="G256" s="6"/>
      <c r="H256" s="6"/>
      <c r="I256" s="15">
        <f>IF(AND(ISNUMBER(G256),ISNUMBER(H256)),H256-G256,"")</f>
      </c>
      <c r="J256" s="16">
        <f>IF(A256="","",IF(AND(ISNUMBER($F$3),ISNUMBER($F$4),A256&gt;=$F$3),$F$4,$F$2))</f>
      </c>
      <c r="K256" s="17">
        <f>IF(OR(A256="",NOT(ISNUMBER(I256))),"",IF(ISNUMBER($F$5),ROUND(J256*MIN(I256,MAX(0,$F$5-SUM(I$10:I255)))+N($F$6)*MAX(0,I256-MAX(0,$F$5-SUM(I$10:I255))),2),ROUND(I256*J256,2)))</f>
      </c>
      <c r="L256" s="5"/>
    </row>
    <row r="257">
      <c r="A257" s="10"/>
      <c r="B257" s="3"/>
      <c r="C257" s="3"/>
      <c r="D257" s="3"/>
      <c r="E257" s="3"/>
      <c r="F257" s="3"/>
      <c r="G257" s="6"/>
      <c r="H257" s="6"/>
      <c r="I257" s="15">
        <f>IF(AND(ISNUMBER(G257),ISNUMBER(H257)),H257-G257,"")</f>
      </c>
      <c r="J257" s="16">
        <f>IF(A257="","",IF(AND(ISNUMBER($F$3),ISNUMBER($F$4),A257&gt;=$F$3),$F$4,$F$2))</f>
      </c>
      <c r="K257" s="17">
        <f>IF(OR(A257="",NOT(ISNUMBER(I257))),"",IF(ISNUMBER($F$5),ROUND(J257*MIN(I257,MAX(0,$F$5-SUM(I$10:I256)))+N($F$6)*MAX(0,I257-MAX(0,$F$5-SUM(I$10:I256))),2),ROUND(I257*J257,2)))</f>
      </c>
      <c r="L257" s="5"/>
    </row>
    <row r="258">
      <c r="A258" s="10"/>
      <c r="B258" s="3"/>
      <c r="C258" s="3"/>
      <c r="D258" s="3"/>
      <c r="E258" s="3"/>
      <c r="F258" s="3"/>
      <c r="G258" s="6"/>
      <c r="H258" s="6"/>
      <c r="I258" s="15">
        <f>IF(AND(ISNUMBER(G258),ISNUMBER(H258)),H258-G258,"")</f>
      </c>
      <c r="J258" s="16">
        <f>IF(A258="","",IF(AND(ISNUMBER($F$3),ISNUMBER($F$4),A258&gt;=$F$3),$F$4,$F$2))</f>
      </c>
      <c r="K258" s="17">
        <f>IF(OR(A258="",NOT(ISNUMBER(I258))),"",IF(ISNUMBER($F$5),ROUND(J258*MIN(I258,MAX(0,$F$5-SUM(I$10:I257)))+N($F$6)*MAX(0,I258-MAX(0,$F$5-SUM(I$10:I257))),2),ROUND(I258*J258,2)))</f>
      </c>
      <c r="L258" s="5"/>
    </row>
    <row r="259">
      <c r="A259" s="10"/>
      <c r="B259" s="3"/>
      <c r="C259" s="3"/>
      <c r="D259" s="3"/>
      <c r="E259" s="3"/>
      <c r="F259" s="3"/>
      <c r="G259" s="6"/>
      <c r="H259" s="6"/>
      <c r="I259" s="15">
        <f>IF(AND(ISNUMBER(G259),ISNUMBER(H259)),H259-G259,"")</f>
      </c>
      <c r="J259" s="16">
        <f>IF(A259="","",IF(AND(ISNUMBER($F$3),ISNUMBER($F$4),A259&gt;=$F$3),$F$4,$F$2))</f>
      </c>
      <c r="K259" s="17">
        <f>IF(OR(A259="",NOT(ISNUMBER(I259))),"",IF(ISNUMBER($F$5),ROUND(J259*MIN(I259,MAX(0,$F$5-SUM(I$10:I258)))+N($F$6)*MAX(0,I259-MAX(0,$F$5-SUM(I$10:I258))),2),ROUND(I259*J259,2)))</f>
      </c>
      <c r="L259" s="5"/>
    </row>
    <row r="260">
      <c r="A260" s="10"/>
      <c r="B260" s="3"/>
      <c r="C260" s="3"/>
      <c r="D260" s="3"/>
      <c r="E260" s="3"/>
      <c r="F260" s="3"/>
      <c r="G260" s="6"/>
      <c r="H260" s="6"/>
      <c r="I260" s="15">
        <f>IF(AND(ISNUMBER(G260),ISNUMBER(H260)),H260-G260,"")</f>
      </c>
      <c r="J260" s="16">
        <f>IF(A260="","",IF(AND(ISNUMBER($F$3),ISNUMBER($F$4),A260&gt;=$F$3),$F$4,$F$2))</f>
      </c>
      <c r="K260" s="17">
        <f>IF(OR(A260="",NOT(ISNUMBER(I260))),"",IF(ISNUMBER($F$5),ROUND(J260*MIN(I260,MAX(0,$F$5-SUM(I$10:I259)))+N($F$6)*MAX(0,I260-MAX(0,$F$5-SUM(I$10:I259))),2),ROUND(I260*J260,2)))</f>
      </c>
      <c r="L260" s="5"/>
    </row>
    <row r="261">
      <c r="A261" s="10"/>
      <c r="B261" s="3"/>
      <c r="C261" s="3"/>
      <c r="D261" s="3"/>
      <c r="E261" s="3"/>
      <c r="F261" s="3"/>
      <c r="G261" s="6"/>
      <c r="H261" s="6"/>
      <c r="I261" s="15">
        <f>IF(AND(ISNUMBER(G261),ISNUMBER(H261)),H261-G261,"")</f>
      </c>
      <c r="J261" s="16">
        <f>IF(A261="","",IF(AND(ISNUMBER($F$3),ISNUMBER($F$4),A261&gt;=$F$3),$F$4,$F$2))</f>
      </c>
      <c r="K261" s="17">
        <f>IF(OR(A261="",NOT(ISNUMBER(I261))),"",IF(ISNUMBER($F$5),ROUND(J261*MIN(I261,MAX(0,$F$5-SUM(I$10:I260)))+N($F$6)*MAX(0,I261-MAX(0,$F$5-SUM(I$10:I260))),2),ROUND(I261*J261,2)))</f>
      </c>
      <c r="L261" s="5"/>
    </row>
    <row r="262">
      <c r="A262" s="10"/>
      <c r="B262" s="3"/>
      <c r="C262" s="3"/>
      <c r="D262" s="3"/>
      <c r="E262" s="3"/>
      <c r="F262" s="3"/>
      <c r="G262" s="6"/>
      <c r="H262" s="6"/>
      <c r="I262" s="15">
        <f>IF(AND(ISNUMBER(G262),ISNUMBER(H262)),H262-G262,"")</f>
      </c>
      <c r="J262" s="16">
        <f>IF(A262="","",IF(AND(ISNUMBER($F$3),ISNUMBER($F$4),A262&gt;=$F$3),$F$4,$F$2))</f>
      </c>
      <c r="K262" s="17">
        <f>IF(OR(A262="",NOT(ISNUMBER(I262))),"",IF(ISNUMBER($F$5),ROUND(J262*MIN(I262,MAX(0,$F$5-SUM(I$10:I261)))+N($F$6)*MAX(0,I262-MAX(0,$F$5-SUM(I$10:I261))),2),ROUND(I262*J262,2)))</f>
      </c>
      <c r="L262" s="5"/>
    </row>
    <row r="263">
      <c r="A263" s="10"/>
      <c r="B263" s="3"/>
      <c r="C263" s="3"/>
      <c r="D263" s="3"/>
      <c r="E263" s="3"/>
      <c r="F263" s="3"/>
      <c r="G263" s="6"/>
      <c r="H263" s="6"/>
      <c r="I263" s="15">
        <f>IF(AND(ISNUMBER(G263),ISNUMBER(H263)),H263-G263,"")</f>
      </c>
      <c r="J263" s="16">
        <f>IF(A263="","",IF(AND(ISNUMBER($F$3),ISNUMBER($F$4),A263&gt;=$F$3),$F$4,$F$2))</f>
      </c>
      <c r="K263" s="17">
        <f>IF(OR(A263="",NOT(ISNUMBER(I263))),"",IF(ISNUMBER($F$5),ROUND(J263*MIN(I263,MAX(0,$F$5-SUM(I$10:I262)))+N($F$6)*MAX(0,I263-MAX(0,$F$5-SUM(I$10:I262))),2),ROUND(I263*J263,2)))</f>
      </c>
      <c r="L263" s="5"/>
    </row>
    <row r="264">
      <c r="A264" s="10"/>
      <c r="B264" s="3"/>
      <c r="C264" s="3"/>
      <c r="D264" s="3"/>
      <c r="E264" s="3"/>
      <c r="F264" s="3"/>
      <c r="G264" s="6"/>
      <c r="H264" s="6"/>
      <c r="I264" s="15">
        <f>IF(AND(ISNUMBER(G264),ISNUMBER(H264)),H264-G264,"")</f>
      </c>
      <c r="J264" s="16">
        <f>IF(A264="","",IF(AND(ISNUMBER($F$3),ISNUMBER($F$4),A264&gt;=$F$3),$F$4,$F$2))</f>
      </c>
      <c r="K264" s="17">
        <f>IF(OR(A264="",NOT(ISNUMBER(I264))),"",IF(ISNUMBER($F$5),ROUND(J264*MIN(I264,MAX(0,$F$5-SUM(I$10:I263)))+N($F$6)*MAX(0,I264-MAX(0,$F$5-SUM(I$10:I263))),2),ROUND(I264*J264,2)))</f>
      </c>
      <c r="L264" s="5"/>
    </row>
    <row r="265">
      <c r="A265" s="10"/>
      <c r="B265" s="3"/>
      <c r="C265" s="3"/>
      <c r="D265" s="3"/>
      <c r="E265" s="3"/>
      <c r="F265" s="3"/>
      <c r="G265" s="6"/>
      <c r="H265" s="6"/>
      <c r="I265" s="15">
        <f>IF(AND(ISNUMBER(G265),ISNUMBER(H265)),H265-G265,"")</f>
      </c>
      <c r="J265" s="16">
        <f>IF(A265="","",IF(AND(ISNUMBER($F$3),ISNUMBER($F$4),A265&gt;=$F$3),$F$4,$F$2))</f>
      </c>
      <c r="K265" s="17">
        <f>IF(OR(A265="",NOT(ISNUMBER(I265))),"",IF(ISNUMBER($F$5),ROUND(J265*MIN(I265,MAX(0,$F$5-SUM(I$10:I264)))+N($F$6)*MAX(0,I265-MAX(0,$F$5-SUM(I$10:I264))),2),ROUND(I265*J265,2)))</f>
      </c>
      <c r="L265" s="5"/>
    </row>
    <row r="266">
      <c r="A266" s="10"/>
      <c r="B266" s="3"/>
      <c r="C266" s="3"/>
      <c r="D266" s="3"/>
      <c r="E266" s="3"/>
      <c r="F266" s="3"/>
      <c r="G266" s="6"/>
      <c r="H266" s="6"/>
      <c r="I266" s="15">
        <f>IF(AND(ISNUMBER(G266),ISNUMBER(H266)),H266-G266,"")</f>
      </c>
      <c r="J266" s="16">
        <f>IF(A266="","",IF(AND(ISNUMBER($F$3),ISNUMBER($F$4),A266&gt;=$F$3),$F$4,$F$2))</f>
      </c>
      <c r="K266" s="17">
        <f>IF(OR(A266="",NOT(ISNUMBER(I266))),"",IF(ISNUMBER($F$5),ROUND(J266*MIN(I266,MAX(0,$F$5-SUM(I$10:I265)))+N($F$6)*MAX(0,I266-MAX(0,$F$5-SUM(I$10:I265))),2),ROUND(I266*J266,2)))</f>
      </c>
      <c r="L266" s="5"/>
    </row>
    <row r="267">
      <c r="A267" s="10"/>
      <c r="B267" s="3"/>
      <c r="C267" s="3"/>
      <c r="D267" s="3"/>
      <c r="E267" s="3"/>
      <c r="F267" s="3"/>
      <c r="G267" s="6"/>
      <c r="H267" s="6"/>
      <c r="I267" s="15">
        <f>IF(AND(ISNUMBER(G267),ISNUMBER(H267)),H267-G267,"")</f>
      </c>
      <c r="J267" s="16">
        <f>IF(A267="","",IF(AND(ISNUMBER($F$3),ISNUMBER($F$4),A267&gt;=$F$3),$F$4,$F$2))</f>
      </c>
      <c r="K267" s="17">
        <f>IF(OR(A267="",NOT(ISNUMBER(I267))),"",IF(ISNUMBER($F$5),ROUND(J267*MIN(I267,MAX(0,$F$5-SUM(I$10:I266)))+N($F$6)*MAX(0,I267-MAX(0,$F$5-SUM(I$10:I266))),2),ROUND(I267*J267,2)))</f>
      </c>
      <c r="L267" s="5"/>
    </row>
    <row r="268">
      <c r="A268" s="10"/>
      <c r="B268" s="3"/>
      <c r="C268" s="3"/>
      <c r="D268" s="3"/>
      <c r="E268" s="3"/>
      <c r="F268" s="3"/>
      <c r="G268" s="6"/>
      <c r="H268" s="6"/>
      <c r="I268" s="15">
        <f>IF(AND(ISNUMBER(G268),ISNUMBER(H268)),H268-G268,"")</f>
      </c>
      <c r="J268" s="16">
        <f>IF(A268="","",IF(AND(ISNUMBER($F$3),ISNUMBER($F$4),A268&gt;=$F$3),$F$4,$F$2))</f>
      </c>
      <c r="K268" s="17">
        <f>IF(OR(A268="",NOT(ISNUMBER(I268))),"",IF(ISNUMBER($F$5),ROUND(J268*MIN(I268,MAX(0,$F$5-SUM(I$10:I267)))+N($F$6)*MAX(0,I268-MAX(0,$F$5-SUM(I$10:I267))),2),ROUND(I268*J268,2)))</f>
      </c>
      <c r="L268" s="5"/>
    </row>
    <row r="269">
      <c r="A269" s="10"/>
      <c r="B269" s="3"/>
      <c r="C269" s="3"/>
      <c r="D269" s="3"/>
      <c r="E269" s="3"/>
      <c r="F269" s="3"/>
      <c r="G269" s="6"/>
      <c r="H269" s="6"/>
      <c r="I269" s="15">
        <f>IF(AND(ISNUMBER(G269),ISNUMBER(H269)),H269-G269,"")</f>
      </c>
      <c r="J269" s="16">
        <f>IF(A269="","",IF(AND(ISNUMBER($F$3),ISNUMBER($F$4),A269&gt;=$F$3),$F$4,$F$2))</f>
      </c>
      <c r="K269" s="17">
        <f>IF(OR(A269="",NOT(ISNUMBER(I269))),"",IF(ISNUMBER($F$5),ROUND(J269*MIN(I269,MAX(0,$F$5-SUM(I$10:I268)))+N($F$6)*MAX(0,I269-MAX(0,$F$5-SUM(I$10:I268))),2),ROUND(I269*J269,2)))</f>
      </c>
      <c r="L269" s="5"/>
    </row>
    <row r="270">
      <c r="A270" s="10"/>
      <c r="B270" s="3"/>
      <c r="C270" s="3"/>
      <c r="D270" s="3"/>
      <c r="E270" s="3"/>
      <c r="F270" s="3"/>
      <c r="G270" s="6"/>
      <c r="H270" s="6"/>
      <c r="I270" s="15">
        <f>IF(AND(ISNUMBER(G270),ISNUMBER(H270)),H270-G270,"")</f>
      </c>
      <c r="J270" s="16">
        <f>IF(A270="","",IF(AND(ISNUMBER($F$3),ISNUMBER($F$4),A270&gt;=$F$3),$F$4,$F$2))</f>
      </c>
      <c r="K270" s="17">
        <f>IF(OR(A270="",NOT(ISNUMBER(I270))),"",IF(ISNUMBER($F$5),ROUND(J270*MIN(I270,MAX(0,$F$5-SUM(I$10:I269)))+N($F$6)*MAX(0,I270-MAX(0,$F$5-SUM(I$10:I269))),2),ROUND(I270*J270,2)))</f>
      </c>
      <c r="L270" s="5"/>
    </row>
    <row r="271">
      <c r="A271" s="10"/>
      <c r="B271" s="3"/>
      <c r="C271" s="3"/>
      <c r="D271" s="3"/>
      <c r="E271" s="3"/>
      <c r="F271" s="3"/>
      <c r="G271" s="6"/>
      <c r="H271" s="6"/>
      <c r="I271" s="15">
        <f>IF(AND(ISNUMBER(G271),ISNUMBER(H271)),H271-G271,"")</f>
      </c>
      <c r="J271" s="16">
        <f>IF(A271="","",IF(AND(ISNUMBER($F$3),ISNUMBER($F$4),A271&gt;=$F$3),$F$4,$F$2))</f>
      </c>
      <c r="K271" s="17">
        <f>IF(OR(A271="",NOT(ISNUMBER(I271))),"",IF(ISNUMBER($F$5),ROUND(J271*MIN(I271,MAX(0,$F$5-SUM(I$10:I270)))+N($F$6)*MAX(0,I271-MAX(0,$F$5-SUM(I$10:I270))),2),ROUND(I271*J271,2)))</f>
      </c>
      <c r="L271" s="5"/>
    </row>
    <row r="272">
      <c r="A272" s="10"/>
      <c r="B272" s="3"/>
      <c r="C272" s="3"/>
      <c r="D272" s="3"/>
      <c r="E272" s="3"/>
      <c r="F272" s="3"/>
      <c r="G272" s="6"/>
      <c r="H272" s="6"/>
      <c r="I272" s="15">
        <f>IF(AND(ISNUMBER(G272),ISNUMBER(H272)),H272-G272,"")</f>
      </c>
      <c r="J272" s="16">
        <f>IF(A272="","",IF(AND(ISNUMBER($F$3),ISNUMBER($F$4),A272&gt;=$F$3),$F$4,$F$2))</f>
      </c>
      <c r="K272" s="17">
        <f>IF(OR(A272="",NOT(ISNUMBER(I272))),"",IF(ISNUMBER($F$5),ROUND(J272*MIN(I272,MAX(0,$F$5-SUM(I$10:I271)))+N($F$6)*MAX(0,I272-MAX(0,$F$5-SUM(I$10:I271))),2),ROUND(I272*J272,2)))</f>
      </c>
      <c r="L272" s="5"/>
    </row>
    <row r="273">
      <c r="A273" s="10"/>
      <c r="B273" s="3"/>
      <c r="C273" s="3"/>
      <c r="D273" s="3"/>
      <c r="E273" s="3"/>
      <c r="F273" s="3"/>
      <c r="G273" s="6"/>
      <c r="H273" s="6"/>
      <c r="I273" s="15">
        <f>IF(AND(ISNUMBER(G273),ISNUMBER(H273)),H273-G273,"")</f>
      </c>
      <c r="J273" s="16">
        <f>IF(A273="","",IF(AND(ISNUMBER($F$3),ISNUMBER($F$4),A273&gt;=$F$3),$F$4,$F$2))</f>
      </c>
      <c r="K273" s="17">
        <f>IF(OR(A273="",NOT(ISNUMBER(I273))),"",IF(ISNUMBER($F$5),ROUND(J273*MIN(I273,MAX(0,$F$5-SUM(I$10:I272)))+N($F$6)*MAX(0,I273-MAX(0,$F$5-SUM(I$10:I272))),2),ROUND(I273*J273,2)))</f>
      </c>
      <c r="L273" s="5"/>
    </row>
    <row r="274">
      <c r="A274" s="10"/>
      <c r="B274" s="3"/>
      <c r="C274" s="3"/>
      <c r="D274" s="3"/>
      <c r="E274" s="3"/>
      <c r="F274" s="3"/>
      <c r="G274" s="6"/>
      <c r="H274" s="6"/>
      <c r="I274" s="15">
        <f>IF(AND(ISNUMBER(G274),ISNUMBER(H274)),H274-G274,"")</f>
      </c>
      <c r="J274" s="16">
        <f>IF(A274="","",IF(AND(ISNUMBER($F$3),ISNUMBER($F$4),A274&gt;=$F$3),$F$4,$F$2))</f>
      </c>
      <c r="K274" s="17">
        <f>IF(OR(A274="",NOT(ISNUMBER(I274))),"",IF(ISNUMBER($F$5),ROUND(J274*MIN(I274,MAX(0,$F$5-SUM(I$10:I273)))+N($F$6)*MAX(0,I274-MAX(0,$F$5-SUM(I$10:I273))),2),ROUND(I274*J274,2)))</f>
      </c>
      <c r="L274" s="5"/>
    </row>
    <row r="275">
      <c r="A275" s="10"/>
      <c r="B275" s="3"/>
      <c r="C275" s="3"/>
      <c r="D275" s="3"/>
      <c r="E275" s="3"/>
      <c r="F275" s="3"/>
      <c r="G275" s="6"/>
      <c r="H275" s="6"/>
      <c r="I275" s="15">
        <f>IF(AND(ISNUMBER(G275),ISNUMBER(H275)),H275-G275,"")</f>
      </c>
      <c r="J275" s="16">
        <f>IF(A275="","",IF(AND(ISNUMBER($F$3),ISNUMBER($F$4),A275&gt;=$F$3),$F$4,$F$2))</f>
      </c>
      <c r="K275" s="17">
        <f>IF(OR(A275="",NOT(ISNUMBER(I275))),"",IF(ISNUMBER($F$5),ROUND(J275*MIN(I275,MAX(0,$F$5-SUM(I$10:I274)))+N($F$6)*MAX(0,I275-MAX(0,$F$5-SUM(I$10:I274))),2),ROUND(I275*J275,2)))</f>
      </c>
      <c r="L275" s="5"/>
    </row>
    <row r="276">
      <c r="A276" s="10"/>
      <c r="B276" s="3"/>
      <c r="C276" s="3"/>
      <c r="D276" s="3"/>
      <c r="E276" s="3"/>
      <c r="F276" s="3"/>
      <c r="G276" s="6"/>
      <c r="H276" s="6"/>
      <c r="I276" s="15">
        <f>IF(AND(ISNUMBER(G276),ISNUMBER(H276)),H276-G276,"")</f>
      </c>
      <c r="J276" s="16">
        <f>IF(A276="","",IF(AND(ISNUMBER($F$3),ISNUMBER($F$4),A276&gt;=$F$3),$F$4,$F$2))</f>
      </c>
      <c r="K276" s="17">
        <f>IF(OR(A276="",NOT(ISNUMBER(I276))),"",IF(ISNUMBER($F$5),ROUND(J276*MIN(I276,MAX(0,$F$5-SUM(I$10:I275)))+N($F$6)*MAX(0,I276-MAX(0,$F$5-SUM(I$10:I275))),2),ROUND(I276*J276,2)))</f>
      </c>
      <c r="L276" s="5"/>
    </row>
    <row r="277">
      <c r="A277" s="10"/>
      <c r="B277" s="3"/>
      <c r="C277" s="3"/>
      <c r="D277" s="3"/>
      <c r="E277" s="3"/>
      <c r="F277" s="3"/>
      <c r="G277" s="6"/>
      <c r="H277" s="6"/>
      <c r="I277" s="15">
        <f>IF(AND(ISNUMBER(G277),ISNUMBER(H277)),H277-G277,"")</f>
      </c>
      <c r="J277" s="16">
        <f>IF(A277="","",IF(AND(ISNUMBER($F$3),ISNUMBER($F$4),A277&gt;=$F$3),$F$4,$F$2))</f>
      </c>
      <c r="K277" s="17">
        <f>IF(OR(A277="",NOT(ISNUMBER(I277))),"",IF(ISNUMBER($F$5),ROUND(J277*MIN(I277,MAX(0,$F$5-SUM(I$10:I276)))+N($F$6)*MAX(0,I277-MAX(0,$F$5-SUM(I$10:I276))),2),ROUND(I277*J277,2)))</f>
      </c>
      <c r="L277" s="5"/>
    </row>
    <row r="278">
      <c r="A278" s="10"/>
      <c r="B278" s="3"/>
      <c r="C278" s="3"/>
      <c r="D278" s="3"/>
      <c r="E278" s="3"/>
      <c r="F278" s="3"/>
      <c r="G278" s="6"/>
      <c r="H278" s="6"/>
      <c r="I278" s="15">
        <f>IF(AND(ISNUMBER(G278),ISNUMBER(H278)),H278-G278,"")</f>
      </c>
      <c r="J278" s="16">
        <f>IF(A278="","",IF(AND(ISNUMBER($F$3),ISNUMBER($F$4),A278&gt;=$F$3),$F$4,$F$2))</f>
      </c>
      <c r="K278" s="17">
        <f>IF(OR(A278="",NOT(ISNUMBER(I278))),"",IF(ISNUMBER($F$5),ROUND(J278*MIN(I278,MAX(0,$F$5-SUM(I$10:I277)))+N($F$6)*MAX(0,I278-MAX(0,$F$5-SUM(I$10:I277))),2),ROUND(I278*J278,2)))</f>
      </c>
      <c r="L278" s="5"/>
    </row>
    <row r="279">
      <c r="A279" s="10"/>
      <c r="B279" s="3"/>
      <c r="C279" s="3"/>
      <c r="D279" s="3"/>
      <c r="E279" s="3"/>
      <c r="F279" s="3"/>
      <c r="G279" s="6"/>
      <c r="H279" s="6"/>
      <c r="I279" s="15">
        <f>IF(AND(ISNUMBER(G279),ISNUMBER(H279)),H279-G279,"")</f>
      </c>
      <c r="J279" s="16">
        <f>IF(A279="","",IF(AND(ISNUMBER($F$3),ISNUMBER($F$4),A279&gt;=$F$3),$F$4,$F$2))</f>
      </c>
      <c r="K279" s="17">
        <f>IF(OR(A279="",NOT(ISNUMBER(I279))),"",IF(ISNUMBER($F$5),ROUND(J279*MIN(I279,MAX(0,$F$5-SUM(I$10:I278)))+N($F$6)*MAX(0,I279-MAX(0,$F$5-SUM(I$10:I278))),2),ROUND(I279*J279,2)))</f>
      </c>
      <c r="L279" s="5"/>
    </row>
    <row r="280">
      <c r="A280" s="10"/>
      <c r="B280" s="3"/>
      <c r="C280" s="3"/>
      <c r="D280" s="3"/>
      <c r="E280" s="3"/>
      <c r="F280" s="3"/>
      <c r="G280" s="6"/>
      <c r="H280" s="6"/>
      <c r="I280" s="15">
        <f>IF(AND(ISNUMBER(G280),ISNUMBER(H280)),H280-G280,"")</f>
      </c>
      <c r="J280" s="16">
        <f>IF(A280="","",IF(AND(ISNUMBER($F$3),ISNUMBER($F$4),A280&gt;=$F$3),$F$4,$F$2))</f>
      </c>
      <c r="K280" s="17">
        <f>IF(OR(A280="",NOT(ISNUMBER(I280))),"",IF(ISNUMBER($F$5),ROUND(J280*MIN(I280,MAX(0,$F$5-SUM(I$10:I279)))+N($F$6)*MAX(0,I280-MAX(0,$F$5-SUM(I$10:I279))),2),ROUND(I280*J280,2)))</f>
      </c>
      <c r="L280" s="5"/>
    </row>
    <row r="281">
      <c r="A281" s="10"/>
      <c r="B281" s="3"/>
      <c r="C281" s="3"/>
      <c r="D281" s="3"/>
      <c r="E281" s="3"/>
      <c r="F281" s="3"/>
      <c r="G281" s="6"/>
      <c r="H281" s="6"/>
      <c r="I281" s="15">
        <f>IF(AND(ISNUMBER(G281),ISNUMBER(H281)),H281-G281,"")</f>
      </c>
      <c r="J281" s="16">
        <f>IF(A281="","",IF(AND(ISNUMBER($F$3),ISNUMBER($F$4),A281&gt;=$F$3),$F$4,$F$2))</f>
      </c>
      <c r="K281" s="17">
        <f>IF(OR(A281="",NOT(ISNUMBER(I281))),"",IF(ISNUMBER($F$5),ROUND(J281*MIN(I281,MAX(0,$F$5-SUM(I$10:I280)))+N($F$6)*MAX(0,I281-MAX(0,$F$5-SUM(I$10:I280))),2),ROUND(I281*J281,2)))</f>
      </c>
      <c r="L281" s="5"/>
    </row>
    <row r="282">
      <c r="A282" s="10"/>
      <c r="B282" s="3"/>
      <c r="C282" s="3"/>
      <c r="D282" s="3"/>
      <c r="E282" s="3"/>
      <c r="F282" s="3"/>
      <c r="G282" s="6"/>
      <c r="H282" s="6"/>
      <c r="I282" s="15">
        <f>IF(AND(ISNUMBER(G282),ISNUMBER(H282)),H282-G282,"")</f>
      </c>
      <c r="J282" s="16">
        <f>IF(A282="","",IF(AND(ISNUMBER($F$3),ISNUMBER($F$4),A282&gt;=$F$3),$F$4,$F$2))</f>
      </c>
      <c r="K282" s="17">
        <f>IF(OR(A282="",NOT(ISNUMBER(I282))),"",IF(ISNUMBER($F$5),ROUND(J282*MIN(I282,MAX(0,$F$5-SUM(I$10:I281)))+N($F$6)*MAX(0,I282-MAX(0,$F$5-SUM(I$10:I281))),2),ROUND(I282*J282,2)))</f>
      </c>
      <c r="L282" s="5"/>
    </row>
    <row r="283">
      <c r="A283" s="10"/>
      <c r="B283" s="3"/>
      <c r="C283" s="3"/>
      <c r="D283" s="3"/>
      <c r="E283" s="3"/>
      <c r="F283" s="3"/>
      <c r="G283" s="6"/>
      <c r="H283" s="6"/>
      <c r="I283" s="15">
        <f>IF(AND(ISNUMBER(G283),ISNUMBER(H283)),H283-G283,"")</f>
      </c>
      <c r="J283" s="16">
        <f>IF(A283="","",IF(AND(ISNUMBER($F$3),ISNUMBER($F$4),A283&gt;=$F$3),$F$4,$F$2))</f>
      </c>
      <c r="K283" s="17">
        <f>IF(OR(A283="",NOT(ISNUMBER(I283))),"",IF(ISNUMBER($F$5),ROUND(J283*MIN(I283,MAX(0,$F$5-SUM(I$10:I282)))+N($F$6)*MAX(0,I283-MAX(0,$F$5-SUM(I$10:I282))),2),ROUND(I283*J283,2)))</f>
      </c>
      <c r="L283" s="5"/>
    </row>
    <row r="284">
      <c r="A284" s="10"/>
      <c r="B284" s="3"/>
      <c r="C284" s="3"/>
      <c r="D284" s="3"/>
      <c r="E284" s="3"/>
      <c r="F284" s="3"/>
      <c r="G284" s="6"/>
      <c r="H284" s="6"/>
      <c r="I284" s="15">
        <f>IF(AND(ISNUMBER(G284),ISNUMBER(H284)),H284-G284,"")</f>
      </c>
      <c r="J284" s="16">
        <f>IF(A284="","",IF(AND(ISNUMBER($F$3),ISNUMBER($F$4),A284&gt;=$F$3),$F$4,$F$2))</f>
      </c>
      <c r="K284" s="17">
        <f>IF(OR(A284="",NOT(ISNUMBER(I284))),"",IF(ISNUMBER($F$5),ROUND(J284*MIN(I284,MAX(0,$F$5-SUM(I$10:I283)))+N($F$6)*MAX(0,I284-MAX(0,$F$5-SUM(I$10:I283))),2),ROUND(I284*J284,2)))</f>
      </c>
      <c r="L284" s="5"/>
    </row>
    <row r="285">
      <c r="A285" s="10"/>
      <c r="B285" s="3"/>
      <c r="C285" s="3"/>
      <c r="D285" s="3"/>
      <c r="E285" s="3"/>
      <c r="F285" s="3"/>
      <c r="G285" s="6"/>
      <c r="H285" s="6"/>
      <c r="I285" s="15">
        <f>IF(AND(ISNUMBER(G285),ISNUMBER(H285)),H285-G285,"")</f>
      </c>
      <c r="J285" s="16">
        <f>IF(A285="","",IF(AND(ISNUMBER($F$3),ISNUMBER($F$4),A285&gt;=$F$3),$F$4,$F$2))</f>
      </c>
      <c r="K285" s="17">
        <f>IF(OR(A285="",NOT(ISNUMBER(I285))),"",IF(ISNUMBER($F$5),ROUND(J285*MIN(I285,MAX(0,$F$5-SUM(I$10:I284)))+N($F$6)*MAX(0,I285-MAX(0,$F$5-SUM(I$10:I284))),2),ROUND(I285*J285,2)))</f>
      </c>
      <c r="L285" s="5"/>
    </row>
    <row r="286">
      <c r="A286" s="10"/>
      <c r="B286" s="3"/>
      <c r="C286" s="3"/>
      <c r="D286" s="3"/>
      <c r="E286" s="3"/>
      <c r="F286" s="3"/>
      <c r="G286" s="6"/>
      <c r="H286" s="6"/>
      <c r="I286" s="15">
        <f>IF(AND(ISNUMBER(G286),ISNUMBER(H286)),H286-G286,"")</f>
      </c>
      <c r="J286" s="16">
        <f>IF(A286="","",IF(AND(ISNUMBER($F$3),ISNUMBER($F$4),A286&gt;=$F$3),$F$4,$F$2))</f>
      </c>
      <c r="K286" s="17">
        <f>IF(OR(A286="",NOT(ISNUMBER(I286))),"",IF(ISNUMBER($F$5),ROUND(J286*MIN(I286,MAX(0,$F$5-SUM(I$10:I285)))+N($F$6)*MAX(0,I286-MAX(0,$F$5-SUM(I$10:I285))),2),ROUND(I286*J286,2)))</f>
      </c>
      <c r="L286" s="5"/>
    </row>
    <row r="287">
      <c r="A287" s="10"/>
      <c r="B287" s="3"/>
      <c r="C287" s="3"/>
      <c r="D287" s="3"/>
      <c r="E287" s="3"/>
      <c r="F287" s="3"/>
      <c r="G287" s="6"/>
      <c r="H287" s="6"/>
      <c r="I287" s="15">
        <f>IF(AND(ISNUMBER(G287),ISNUMBER(H287)),H287-G287,"")</f>
      </c>
      <c r="J287" s="16">
        <f>IF(A287="","",IF(AND(ISNUMBER($F$3),ISNUMBER($F$4),A287&gt;=$F$3),$F$4,$F$2))</f>
      </c>
      <c r="K287" s="17">
        <f>IF(OR(A287="",NOT(ISNUMBER(I287))),"",IF(ISNUMBER($F$5),ROUND(J287*MIN(I287,MAX(0,$F$5-SUM(I$10:I286)))+N($F$6)*MAX(0,I287-MAX(0,$F$5-SUM(I$10:I286))),2),ROUND(I287*J287,2)))</f>
      </c>
      <c r="L287" s="5"/>
    </row>
    <row r="288">
      <c r="A288" s="10"/>
      <c r="B288" s="3"/>
      <c r="C288" s="3"/>
      <c r="D288" s="3"/>
      <c r="E288" s="3"/>
      <c r="F288" s="3"/>
      <c r="G288" s="6"/>
      <c r="H288" s="6"/>
      <c r="I288" s="15">
        <f>IF(AND(ISNUMBER(G288),ISNUMBER(H288)),H288-G288,"")</f>
      </c>
      <c r="J288" s="16">
        <f>IF(A288="","",IF(AND(ISNUMBER($F$3),ISNUMBER($F$4),A288&gt;=$F$3),$F$4,$F$2))</f>
      </c>
      <c r="K288" s="17">
        <f>IF(OR(A288="",NOT(ISNUMBER(I288))),"",IF(ISNUMBER($F$5),ROUND(J288*MIN(I288,MAX(0,$F$5-SUM(I$10:I287)))+N($F$6)*MAX(0,I288-MAX(0,$F$5-SUM(I$10:I287))),2),ROUND(I288*J288,2)))</f>
      </c>
      <c r="L288" s="5"/>
    </row>
    <row r="289">
      <c r="A289" s="10"/>
      <c r="B289" s="3"/>
      <c r="C289" s="3"/>
      <c r="D289" s="3"/>
      <c r="E289" s="3"/>
      <c r="F289" s="3"/>
      <c r="G289" s="6"/>
      <c r="H289" s="6"/>
      <c r="I289" s="15">
        <f>IF(AND(ISNUMBER(G289),ISNUMBER(H289)),H289-G289,"")</f>
      </c>
      <c r="J289" s="16">
        <f>IF(A289="","",IF(AND(ISNUMBER($F$3),ISNUMBER($F$4),A289&gt;=$F$3),$F$4,$F$2))</f>
      </c>
      <c r="K289" s="17">
        <f>IF(OR(A289="",NOT(ISNUMBER(I289))),"",IF(ISNUMBER($F$5),ROUND(J289*MIN(I289,MAX(0,$F$5-SUM(I$10:I288)))+N($F$6)*MAX(0,I289-MAX(0,$F$5-SUM(I$10:I288))),2),ROUND(I289*J289,2)))</f>
      </c>
      <c r="L289" s="5"/>
    </row>
    <row r="290">
      <c r="A290" s="10"/>
      <c r="B290" s="3"/>
      <c r="C290" s="3"/>
      <c r="D290" s="3"/>
      <c r="E290" s="3"/>
      <c r="F290" s="3"/>
      <c r="G290" s="6"/>
      <c r="H290" s="6"/>
      <c r="I290" s="15">
        <f>IF(AND(ISNUMBER(G290),ISNUMBER(H290)),H290-G290,"")</f>
      </c>
      <c r="J290" s="16">
        <f>IF(A290="","",IF(AND(ISNUMBER($F$3),ISNUMBER($F$4),A290&gt;=$F$3),$F$4,$F$2))</f>
      </c>
      <c r="K290" s="17">
        <f>IF(OR(A290="",NOT(ISNUMBER(I290))),"",IF(ISNUMBER($F$5),ROUND(J290*MIN(I290,MAX(0,$F$5-SUM(I$10:I289)))+N($F$6)*MAX(0,I290-MAX(0,$F$5-SUM(I$10:I289))),2),ROUND(I290*J290,2)))</f>
      </c>
      <c r="L290" s="5"/>
    </row>
    <row r="291">
      <c r="A291" s="10"/>
      <c r="B291" s="3"/>
      <c r="C291" s="3"/>
      <c r="D291" s="3"/>
      <c r="E291" s="3"/>
      <c r="F291" s="3"/>
      <c r="G291" s="6"/>
      <c r="H291" s="6"/>
      <c r="I291" s="15">
        <f>IF(AND(ISNUMBER(G291),ISNUMBER(H291)),H291-G291,"")</f>
      </c>
      <c r="J291" s="16">
        <f>IF(A291="","",IF(AND(ISNUMBER($F$3),ISNUMBER($F$4),A291&gt;=$F$3),$F$4,$F$2))</f>
      </c>
      <c r="K291" s="17">
        <f>IF(OR(A291="",NOT(ISNUMBER(I291))),"",IF(ISNUMBER($F$5),ROUND(J291*MIN(I291,MAX(0,$F$5-SUM(I$10:I290)))+N($F$6)*MAX(0,I291-MAX(0,$F$5-SUM(I$10:I290))),2),ROUND(I291*J291,2)))</f>
      </c>
      <c r="L291" s="5"/>
    </row>
    <row r="292">
      <c r="A292" s="10"/>
      <c r="B292" s="3"/>
      <c r="C292" s="3"/>
      <c r="D292" s="3"/>
      <c r="E292" s="3"/>
      <c r="F292" s="3"/>
      <c r="G292" s="6"/>
      <c r="H292" s="6"/>
      <c r="I292" s="15">
        <f>IF(AND(ISNUMBER(G292),ISNUMBER(H292)),H292-G292,"")</f>
      </c>
      <c r="J292" s="16">
        <f>IF(A292="","",IF(AND(ISNUMBER($F$3),ISNUMBER($F$4),A292&gt;=$F$3),$F$4,$F$2))</f>
      </c>
      <c r="K292" s="17">
        <f>IF(OR(A292="",NOT(ISNUMBER(I292))),"",IF(ISNUMBER($F$5),ROUND(J292*MIN(I292,MAX(0,$F$5-SUM(I$10:I291)))+N($F$6)*MAX(0,I292-MAX(0,$F$5-SUM(I$10:I291))),2),ROUND(I292*J292,2)))</f>
      </c>
      <c r="L292" s="5"/>
    </row>
    <row r="293">
      <c r="A293" s="10"/>
      <c r="B293" s="3"/>
      <c r="C293" s="3"/>
      <c r="D293" s="3"/>
      <c r="E293" s="3"/>
      <c r="F293" s="3"/>
      <c r="G293" s="6"/>
      <c r="H293" s="6"/>
      <c r="I293" s="15">
        <f>IF(AND(ISNUMBER(G293),ISNUMBER(H293)),H293-G293,"")</f>
      </c>
      <c r="J293" s="16">
        <f>IF(A293="","",IF(AND(ISNUMBER($F$3),ISNUMBER($F$4),A293&gt;=$F$3),$F$4,$F$2))</f>
      </c>
      <c r="K293" s="17">
        <f>IF(OR(A293="",NOT(ISNUMBER(I293))),"",IF(ISNUMBER($F$5),ROUND(J293*MIN(I293,MAX(0,$F$5-SUM(I$10:I292)))+N($F$6)*MAX(0,I293-MAX(0,$F$5-SUM(I$10:I292))),2),ROUND(I293*J293,2)))</f>
      </c>
      <c r="L293" s="5"/>
    </row>
    <row r="294">
      <c r="A294" s="10"/>
      <c r="B294" s="3"/>
      <c r="C294" s="3"/>
      <c r="D294" s="3"/>
      <c r="E294" s="3"/>
      <c r="F294" s="3"/>
      <c r="G294" s="6"/>
      <c r="H294" s="6"/>
      <c r="I294" s="15">
        <f>IF(AND(ISNUMBER(G294),ISNUMBER(H294)),H294-G294,"")</f>
      </c>
      <c r="J294" s="16">
        <f>IF(A294="","",IF(AND(ISNUMBER($F$3),ISNUMBER($F$4),A294&gt;=$F$3),$F$4,$F$2))</f>
      </c>
      <c r="K294" s="17">
        <f>IF(OR(A294="",NOT(ISNUMBER(I294))),"",IF(ISNUMBER($F$5),ROUND(J294*MIN(I294,MAX(0,$F$5-SUM(I$10:I293)))+N($F$6)*MAX(0,I294-MAX(0,$F$5-SUM(I$10:I293))),2),ROUND(I294*J294,2)))</f>
      </c>
      <c r="L294" s="5"/>
    </row>
    <row r="295">
      <c r="A295" s="10"/>
      <c r="B295" s="3"/>
      <c r="C295" s="3"/>
      <c r="D295" s="3"/>
      <c r="E295" s="3"/>
      <c r="F295" s="3"/>
      <c r="G295" s="6"/>
      <c r="H295" s="6"/>
      <c r="I295" s="15">
        <f>IF(AND(ISNUMBER(G295),ISNUMBER(H295)),H295-G295,"")</f>
      </c>
      <c r="J295" s="16">
        <f>IF(A295="","",IF(AND(ISNUMBER($F$3),ISNUMBER($F$4),A295&gt;=$F$3),$F$4,$F$2))</f>
      </c>
      <c r="K295" s="17">
        <f>IF(OR(A295="",NOT(ISNUMBER(I295))),"",IF(ISNUMBER($F$5),ROUND(J295*MIN(I295,MAX(0,$F$5-SUM(I$10:I294)))+N($F$6)*MAX(0,I295-MAX(0,$F$5-SUM(I$10:I294))),2),ROUND(I295*J295,2)))</f>
      </c>
      <c r="L295" s="5"/>
    </row>
    <row r="296">
      <c r="A296" s="10"/>
      <c r="B296" s="3"/>
      <c r="C296" s="3"/>
      <c r="D296" s="3"/>
      <c r="E296" s="3"/>
      <c r="F296" s="3"/>
      <c r="G296" s="6"/>
      <c r="H296" s="6"/>
      <c r="I296" s="15">
        <f>IF(AND(ISNUMBER(G296),ISNUMBER(H296)),H296-G296,"")</f>
      </c>
      <c r="J296" s="16">
        <f>IF(A296="","",IF(AND(ISNUMBER($F$3),ISNUMBER($F$4),A296&gt;=$F$3),$F$4,$F$2))</f>
      </c>
      <c r="K296" s="17">
        <f>IF(OR(A296="",NOT(ISNUMBER(I296))),"",IF(ISNUMBER($F$5),ROUND(J296*MIN(I296,MAX(0,$F$5-SUM(I$10:I295)))+N($F$6)*MAX(0,I296-MAX(0,$F$5-SUM(I$10:I295))),2),ROUND(I296*J296,2)))</f>
      </c>
      <c r="L296" s="5"/>
    </row>
    <row r="297">
      <c r="A297" s="10"/>
      <c r="B297" s="3"/>
      <c r="C297" s="3"/>
      <c r="D297" s="3"/>
      <c r="E297" s="3"/>
      <c r="F297" s="3"/>
      <c r="G297" s="6"/>
      <c r="H297" s="6"/>
      <c r="I297" s="15">
        <f>IF(AND(ISNUMBER(G297),ISNUMBER(H297)),H297-G297,"")</f>
      </c>
      <c r="J297" s="16">
        <f>IF(A297="","",IF(AND(ISNUMBER($F$3),ISNUMBER($F$4),A297&gt;=$F$3),$F$4,$F$2))</f>
      </c>
      <c r="K297" s="17">
        <f>IF(OR(A297="",NOT(ISNUMBER(I297))),"",IF(ISNUMBER($F$5),ROUND(J297*MIN(I297,MAX(0,$F$5-SUM(I$10:I296)))+N($F$6)*MAX(0,I297-MAX(0,$F$5-SUM(I$10:I296))),2),ROUND(I297*J297,2)))</f>
      </c>
      <c r="L297" s="5"/>
    </row>
    <row r="298">
      <c r="A298" s="10"/>
      <c r="B298" s="3"/>
      <c r="C298" s="3"/>
      <c r="D298" s="3"/>
      <c r="E298" s="3"/>
      <c r="F298" s="3"/>
      <c r="G298" s="6"/>
      <c r="H298" s="6"/>
      <c r="I298" s="15">
        <f>IF(AND(ISNUMBER(G298),ISNUMBER(H298)),H298-G298,"")</f>
      </c>
      <c r="J298" s="16">
        <f>IF(A298="","",IF(AND(ISNUMBER($F$3),ISNUMBER($F$4),A298&gt;=$F$3),$F$4,$F$2))</f>
      </c>
      <c r="K298" s="17">
        <f>IF(OR(A298="",NOT(ISNUMBER(I298))),"",IF(ISNUMBER($F$5),ROUND(J298*MIN(I298,MAX(0,$F$5-SUM(I$10:I297)))+N($F$6)*MAX(0,I298-MAX(0,$F$5-SUM(I$10:I297))),2),ROUND(I298*J298,2)))</f>
      </c>
      <c r="L298" s="5"/>
    </row>
    <row r="299">
      <c r="A299" s="10"/>
      <c r="B299" s="3"/>
      <c r="C299" s="3"/>
      <c r="D299" s="3"/>
      <c r="E299" s="3"/>
      <c r="F299" s="3"/>
      <c r="G299" s="6"/>
      <c r="H299" s="6"/>
      <c r="I299" s="15">
        <f>IF(AND(ISNUMBER(G299),ISNUMBER(H299)),H299-G299,"")</f>
      </c>
      <c r="J299" s="16">
        <f>IF(A299="","",IF(AND(ISNUMBER($F$3),ISNUMBER($F$4),A299&gt;=$F$3),$F$4,$F$2))</f>
      </c>
      <c r="K299" s="17">
        <f>IF(OR(A299="",NOT(ISNUMBER(I299))),"",IF(ISNUMBER($F$5),ROUND(J299*MIN(I299,MAX(0,$F$5-SUM(I$10:I298)))+N($F$6)*MAX(0,I299-MAX(0,$F$5-SUM(I$10:I298))),2),ROUND(I299*J299,2)))</f>
      </c>
      <c r="L299" s="5"/>
    </row>
    <row r="300">
      <c r="A300" s="10"/>
      <c r="B300" s="3"/>
      <c r="C300" s="3"/>
      <c r="D300" s="3"/>
      <c r="E300" s="3"/>
      <c r="F300" s="3"/>
      <c r="G300" s="6"/>
      <c r="H300" s="6"/>
      <c r="I300" s="15">
        <f>IF(AND(ISNUMBER(G300),ISNUMBER(H300)),H300-G300,"")</f>
      </c>
      <c r="J300" s="16">
        <f>IF(A300="","",IF(AND(ISNUMBER($F$3),ISNUMBER($F$4),A300&gt;=$F$3),$F$4,$F$2))</f>
      </c>
      <c r="K300" s="17">
        <f>IF(OR(A300="",NOT(ISNUMBER(I300))),"",IF(ISNUMBER($F$5),ROUND(J300*MIN(I300,MAX(0,$F$5-SUM(I$10:I299)))+N($F$6)*MAX(0,I300-MAX(0,$F$5-SUM(I$10:I299))),2),ROUND(I300*J300,2)))</f>
      </c>
      <c r="L300" s="5"/>
    </row>
    <row r="301">
      <c r="A301" s="10"/>
      <c r="B301" s="3"/>
      <c r="C301" s="3"/>
      <c r="D301" s="3"/>
      <c r="E301" s="3"/>
      <c r="F301" s="3"/>
      <c r="G301" s="6"/>
      <c r="H301" s="6"/>
      <c r="I301" s="15">
        <f>IF(AND(ISNUMBER(G301),ISNUMBER(H301)),H301-G301,"")</f>
      </c>
      <c r="J301" s="16">
        <f>IF(A301="","",IF(AND(ISNUMBER($F$3),ISNUMBER($F$4),A301&gt;=$F$3),$F$4,$F$2))</f>
      </c>
      <c r="K301" s="17">
        <f>IF(OR(A301="",NOT(ISNUMBER(I301))),"",IF(ISNUMBER($F$5),ROUND(J301*MIN(I301,MAX(0,$F$5-SUM(I$10:I300)))+N($F$6)*MAX(0,I301-MAX(0,$F$5-SUM(I$10:I300))),2),ROUND(I301*J301,2)))</f>
      </c>
      <c r="L301" s="5"/>
    </row>
    <row r="302">
      <c r="A302" s="10"/>
      <c r="B302" s="3"/>
      <c r="C302" s="3"/>
      <c r="D302" s="3"/>
      <c r="E302" s="3"/>
      <c r="F302" s="3"/>
      <c r="G302" s="6"/>
      <c r="H302" s="6"/>
      <c r="I302" s="15">
        <f>IF(AND(ISNUMBER(G302),ISNUMBER(H302)),H302-G302,"")</f>
      </c>
      <c r="J302" s="16">
        <f>IF(A302="","",IF(AND(ISNUMBER($F$3),ISNUMBER($F$4),A302&gt;=$F$3),$F$4,$F$2))</f>
      </c>
      <c r="K302" s="17">
        <f>IF(OR(A302="",NOT(ISNUMBER(I302))),"",IF(ISNUMBER($F$5),ROUND(J302*MIN(I302,MAX(0,$F$5-SUM(I$10:I301)))+N($F$6)*MAX(0,I302-MAX(0,$F$5-SUM(I$10:I301))),2),ROUND(I302*J302,2)))</f>
      </c>
      <c r="L302" s="5"/>
    </row>
    <row r="303">
      <c r="A303" s="10"/>
      <c r="B303" s="3"/>
      <c r="C303" s="3"/>
      <c r="D303" s="3"/>
      <c r="E303" s="3"/>
      <c r="F303" s="3"/>
      <c r="G303" s="6"/>
      <c r="H303" s="6"/>
      <c r="I303" s="15">
        <f>IF(AND(ISNUMBER(G303),ISNUMBER(H303)),H303-G303,"")</f>
      </c>
      <c r="J303" s="16">
        <f>IF(A303="","",IF(AND(ISNUMBER($F$3),ISNUMBER($F$4),A303&gt;=$F$3),$F$4,$F$2))</f>
      </c>
      <c r="K303" s="17">
        <f>IF(OR(A303="",NOT(ISNUMBER(I303))),"",IF(ISNUMBER($F$5),ROUND(J303*MIN(I303,MAX(0,$F$5-SUM(I$10:I302)))+N($F$6)*MAX(0,I303-MAX(0,$F$5-SUM(I$10:I302))),2),ROUND(I303*J303,2)))</f>
      </c>
      <c r="L303" s="5"/>
    </row>
    <row r="304">
      <c r="A304" s="10"/>
      <c r="B304" s="3"/>
      <c r="C304" s="3"/>
      <c r="D304" s="3"/>
      <c r="E304" s="3"/>
      <c r="F304" s="3"/>
      <c r="G304" s="6"/>
      <c r="H304" s="6"/>
      <c r="I304" s="15">
        <f>IF(AND(ISNUMBER(G304),ISNUMBER(H304)),H304-G304,"")</f>
      </c>
      <c r="J304" s="16">
        <f>IF(A304="","",IF(AND(ISNUMBER($F$3),ISNUMBER($F$4),A304&gt;=$F$3),$F$4,$F$2))</f>
      </c>
      <c r="K304" s="17">
        <f>IF(OR(A304="",NOT(ISNUMBER(I304))),"",IF(ISNUMBER($F$5),ROUND(J304*MIN(I304,MAX(0,$F$5-SUM(I$10:I303)))+N($F$6)*MAX(0,I304-MAX(0,$F$5-SUM(I$10:I303))),2),ROUND(I304*J304,2)))</f>
      </c>
      <c r="L304" s="5"/>
    </row>
    <row r="305">
      <c r="A305" s="10"/>
      <c r="B305" s="3"/>
      <c r="C305" s="3"/>
      <c r="D305" s="3"/>
      <c r="E305" s="3"/>
      <c r="F305" s="3"/>
      <c r="G305" s="6"/>
      <c r="H305" s="6"/>
      <c r="I305" s="15">
        <f>IF(AND(ISNUMBER(G305),ISNUMBER(H305)),H305-G305,"")</f>
      </c>
      <c r="J305" s="16">
        <f>IF(A305="","",IF(AND(ISNUMBER($F$3),ISNUMBER($F$4),A305&gt;=$F$3),$F$4,$F$2))</f>
      </c>
      <c r="K305" s="17">
        <f>IF(OR(A305="",NOT(ISNUMBER(I305))),"",IF(ISNUMBER($F$5),ROUND(J305*MIN(I305,MAX(0,$F$5-SUM(I$10:I304)))+N($F$6)*MAX(0,I305-MAX(0,$F$5-SUM(I$10:I304))),2),ROUND(I305*J305,2)))</f>
      </c>
      <c r="L305" s="5"/>
    </row>
    <row r="306">
      <c r="A306" s="10"/>
      <c r="B306" s="3"/>
      <c r="C306" s="3"/>
      <c r="D306" s="3"/>
      <c r="E306" s="3"/>
      <c r="F306" s="3"/>
      <c r="G306" s="6"/>
      <c r="H306" s="6"/>
      <c r="I306" s="15">
        <f>IF(AND(ISNUMBER(G306),ISNUMBER(H306)),H306-G306,"")</f>
      </c>
      <c r="J306" s="16">
        <f>IF(A306="","",IF(AND(ISNUMBER($F$3),ISNUMBER($F$4),A306&gt;=$F$3),$F$4,$F$2))</f>
      </c>
      <c r="K306" s="17">
        <f>IF(OR(A306="",NOT(ISNUMBER(I306))),"",IF(ISNUMBER($F$5),ROUND(J306*MIN(I306,MAX(0,$F$5-SUM(I$10:I305)))+N($F$6)*MAX(0,I306-MAX(0,$F$5-SUM(I$10:I305))),2),ROUND(I306*J306,2)))</f>
      </c>
      <c r="L306" s="5"/>
    </row>
    <row r="307">
      <c r="A307" s="10"/>
      <c r="B307" s="3"/>
      <c r="C307" s="3"/>
      <c r="D307" s="3"/>
      <c r="E307" s="3"/>
      <c r="F307" s="3"/>
      <c r="G307" s="6"/>
      <c r="H307" s="6"/>
      <c r="I307" s="15">
        <f>IF(AND(ISNUMBER(G307),ISNUMBER(H307)),H307-G307,"")</f>
      </c>
      <c r="J307" s="16">
        <f>IF(A307="","",IF(AND(ISNUMBER($F$3),ISNUMBER($F$4),A307&gt;=$F$3),$F$4,$F$2))</f>
      </c>
      <c r="K307" s="17">
        <f>IF(OR(A307="",NOT(ISNUMBER(I307))),"",IF(ISNUMBER($F$5),ROUND(J307*MIN(I307,MAX(0,$F$5-SUM(I$10:I306)))+N($F$6)*MAX(0,I307-MAX(0,$F$5-SUM(I$10:I306))),2),ROUND(I307*J307,2)))</f>
      </c>
      <c r="L307" s="5"/>
    </row>
    <row r="308">
      <c r="A308" s="10"/>
      <c r="B308" s="3"/>
      <c r="C308" s="3"/>
      <c r="D308" s="3"/>
      <c r="E308" s="3"/>
      <c r="F308" s="3"/>
      <c r="G308" s="6"/>
      <c r="H308" s="6"/>
      <c r="I308" s="15">
        <f>IF(AND(ISNUMBER(G308),ISNUMBER(H308)),H308-G308,"")</f>
      </c>
      <c r="J308" s="16">
        <f>IF(A308="","",IF(AND(ISNUMBER($F$3),ISNUMBER($F$4),A308&gt;=$F$3),$F$4,$F$2))</f>
      </c>
      <c r="K308" s="17">
        <f>IF(OR(A308="",NOT(ISNUMBER(I308))),"",IF(ISNUMBER($F$5),ROUND(J308*MIN(I308,MAX(0,$F$5-SUM(I$10:I307)))+N($F$6)*MAX(0,I308-MAX(0,$F$5-SUM(I$10:I307))),2),ROUND(I308*J308,2)))</f>
      </c>
      <c r="L308" s="5"/>
    </row>
    <row r="309">
      <c r="A309" s="10"/>
      <c r="B309" s="3"/>
      <c r="C309" s="3"/>
      <c r="D309" s="3"/>
      <c r="E309" s="3"/>
      <c r="F309" s="3"/>
      <c r="G309" s="6"/>
      <c r="H309" s="6"/>
      <c r="I309" s="15">
        <f>IF(AND(ISNUMBER(G309),ISNUMBER(H309)),H309-G309,"")</f>
      </c>
      <c r="J309" s="16">
        <f>IF(A309="","",IF(AND(ISNUMBER($F$3),ISNUMBER($F$4),A309&gt;=$F$3),$F$4,$F$2))</f>
      </c>
      <c r="K309" s="17">
        <f>IF(OR(A309="",NOT(ISNUMBER(I309))),"",IF(ISNUMBER($F$5),ROUND(J309*MIN(I309,MAX(0,$F$5-SUM(I$10:I308)))+N($F$6)*MAX(0,I309-MAX(0,$F$5-SUM(I$10:I308))),2),ROUND(I309*J309,2)))</f>
      </c>
      <c r="L309" s="5"/>
    </row>
    <row r="310">
      <c r="A310" s="10"/>
      <c r="B310" s="3"/>
      <c r="C310" s="3"/>
      <c r="D310" s="3"/>
      <c r="E310" s="3"/>
      <c r="F310" s="3"/>
      <c r="G310" s="6"/>
      <c r="H310" s="6"/>
      <c r="I310" s="15">
        <f>IF(AND(ISNUMBER(G310),ISNUMBER(H310)),H310-G310,"")</f>
      </c>
      <c r="J310" s="16">
        <f>IF(A310="","",IF(AND(ISNUMBER($F$3),ISNUMBER($F$4),A310&gt;=$F$3),$F$4,$F$2))</f>
      </c>
      <c r="K310" s="17">
        <f>IF(OR(A310="",NOT(ISNUMBER(I310))),"",IF(ISNUMBER($F$5),ROUND(J310*MIN(I310,MAX(0,$F$5-SUM(I$10:I309)))+N($F$6)*MAX(0,I310-MAX(0,$F$5-SUM(I$10:I309))),2),ROUND(I310*J310,2)))</f>
      </c>
      <c r="L310" s="5"/>
    </row>
    <row r="311">
      <c r="A311" s="10"/>
      <c r="B311" s="3"/>
      <c r="C311" s="3"/>
      <c r="D311" s="3"/>
      <c r="E311" s="3"/>
      <c r="F311" s="3"/>
      <c r="G311" s="6"/>
      <c r="H311" s="6"/>
      <c r="I311" s="15">
        <f>IF(AND(ISNUMBER(G311),ISNUMBER(H311)),H311-G311,"")</f>
      </c>
      <c r="J311" s="16">
        <f>IF(A311="","",IF(AND(ISNUMBER($F$3),ISNUMBER($F$4),A311&gt;=$F$3),$F$4,$F$2))</f>
      </c>
      <c r="K311" s="17">
        <f>IF(OR(A311="",NOT(ISNUMBER(I311))),"",IF(ISNUMBER($F$5),ROUND(J311*MIN(I311,MAX(0,$F$5-SUM(I$10:I310)))+N($F$6)*MAX(0,I311-MAX(0,$F$5-SUM(I$10:I310))),2),ROUND(I311*J311,2)))</f>
      </c>
      <c r="L311" s="5"/>
    </row>
    <row r="312">
      <c r="A312" s="10"/>
      <c r="B312" s="3"/>
      <c r="C312" s="3"/>
      <c r="D312" s="3"/>
      <c r="E312" s="3"/>
      <c r="F312" s="3"/>
      <c r="G312" s="6"/>
      <c r="H312" s="6"/>
      <c r="I312" s="15">
        <f>IF(AND(ISNUMBER(G312),ISNUMBER(H312)),H312-G312,"")</f>
      </c>
      <c r="J312" s="16">
        <f>IF(A312="","",IF(AND(ISNUMBER($F$3),ISNUMBER($F$4),A312&gt;=$F$3),$F$4,$F$2))</f>
      </c>
      <c r="K312" s="17">
        <f>IF(OR(A312="",NOT(ISNUMBER(I312))),"",IF(ISNUMBER($F$5),ROUND(J312*MIN(I312,MAX(0,$F$5-SUM(I$10:I311)))+N($F$6)*MAX(0,I312-MAX(0,$F$5-SUM(I$10:I311))),2),ROUND(I312*J312,2)))</f>
      </c>
      <c r="L312" s="5"/>
    </row>
    <row r="313">
      <c r="A313" s="10"/>
      <c r="B313" s="3"/>
      <c r="C313" s="3"/>
      <c r="D313" s="3"/>
      <c r="E313" s="3"/>
      <c r="F313" s="3"/>
      <c r="G313" s="6"/>
      <c r="H313" s="6"/>
      <c r="I313" s="15">
        <f>IF(AND(ISNUMBER(G313),ISNUMBER(H313)),H313-G313,"")</f>
      </c>
      <c r="J313" s="16">
        <f>IF(A313="","",IF(AND(ISNUMBER($F$3),ISNUMBER($F$4),A313&gt;=$F$3),$F$4,$F$2))</f>
      </c>
      <c r="K313" s="17">
        <f>IF(OR(A313="",NOT(ISNUMBER(I313))),"",IF(ISNUMBER($F$5),ROUND(J313*MIN(I313,MAX(0,$F$5-SUM(I$10:I312)))+N($F$6)*MAX(0,I313-MAX(0,$F$5-SUM(I$10:I312))),2),ROUND(I313*J313,2)))</f>
      </c>
      <c r="L313" s="5"/>
    </row>
    <row r="314">
      <c r="A314" s="10"/>
      <c r="B314" s="3"/>
      <c r="C314" s="3"/>
      <c r="D314" s="3"/>
      <c r="E314" s="3"/>
      <c r="F314" s="3"/>
      <c r="G314" s="6"/>
      <c r="H314" s="6"/>
      <c r="I314" s="15">
        <f>IF(AND(ISNUMBER(G314),ISNUMBER(H314)),H314-G314,"")</f>
      </c>
      <c r="J314" s="16">
        <f>IF(A314="","",IF(AND(ISNUMBER($F$3),ISNUMBER($F$4),A314&gt;=$F$3),$F$4,$F$2))</f>
      </c>
      <c r="K314" s="17">
        <f>IF(OR(A314="",NOT(ISNUMBER(I314))),"",IF(ISNUMBER($F$5),ROUND(J314*MIN(I314,MAX(0,$F$5-SUM(I$10:I313)))+N($F$6)*MAX(0,I314-MAX(0,$F$5-SUM(I$10:I313))),2),ROUND(I314*J314,2)))</f>
      </c>
      <c r="L314" s="5"/>
    </row>
    <row r="315">
      <c r="A315" s="10"/>
      <c r="B315" s="3"/>
      <c r="C315" s="3"/>
      <c r="D315" s="3"/>
      <c r="E315" s="3"/>
      <c r="F315" s="3"/>
      <c r="G315" s="6"/>
      <c r="H315" s="6"/>
      <c r="I315" s="15">
        <f>IF(AND(ISNUMBER(G315),ISNUMBER(H315)),H315-G315,"")</f>
      </c>
      <c r="J315" s="16">
        <f>IF(A315="","",IF(AND(ISNUMBER($F$3),ISNUMBER($F$4),A315&gt;=$F$3),$F$4,$F$2))</f>
      </c>
      <c r="K315" s="17">
        <f>IF(OR(A315="",NOT(ISNUMBER(I315))),"",IF(ISNUMBER($F$5),ROUND(J315*MIN(I315,MAX(0,$F$5-SUM(I$10:I314)))+N($F$6)*MAX(0,I315-MAX(0,$F$5-SUM(I$10:I314))),2),ROUND(I315*J315,2)))</f>
      </c>
      <c r="L315" s="5"/>
    </row>
    <row r="316">
      <c r="A316" s="10"/>
      <c r="B316" s="3"/>
      <c r="C316" s="3"/>
      <c r="D316" s="3"/>
      <c r="E316" s="3"/>
      <c r="F316" s="3"/>
      <c r="G316" s="6"/>
      <c r="H316" s="6"/>
      <c r="I316" s="15">
        <f>IF(AND(ISNUMBER(G316),ISNUMBER(H316)),H316-G316,"")</f>
      </c>
      <c r="J316" s="16">
        <f>IF(A316="","",IF(AND(ISNUMBER($F$3),ISNUMBER($F$4),A316&gt;=$F$3),$F$4,$F$2))</f>
      </c>
      <c r="K316" s="17">
        <f>IF(OR(A316="",NOT(ISNUMBER(I316))),"",IF(ISNUMBER($F$5),ROUND(J316*MIN(I316,MAX(0,$F$5-SUM(I$10:I315)))+N($F$6)*MAX(0,I316-MAX(0,$F$5-SUM(I$10:I315))),2),ROUND(I316*J316,2)))</f>
      </c>
      <c r="L316" s="5"/>
    </row>
    <row r="317">
      <c r="A317" s="10"/>
      <c r="B317" s="3"/>
      <c r="C317" s="3"/>
      <c r="D317" s="3"/>
      <c r="E317" s="3"/>
      <c r="F317" s="3"/>
      <c r="G317" s="6"/>
      <c r="H317" s="6"/>
      <c r="I317" s="15">
        <f>IF(AND(ISNUMBER(G317),ISNUMBER(H317)),H317-G317,"")</f>
      </c>
      <c r="J317" s="16">
        <f>IF(A317="","",IF(AND(ISNUMBER($F$3),ISNUMBER($F$4),A317&gt;=$F$3),$F$4,$F$2))</f>
      </c>
      <c r="K317" s="17">
        <f>IF(OR(A317="",NOT(ISNUMBER(I317))),"",IF(ISNUMBER($F$5),ROUND(J317*MIN(I317,MAX(0,$F$5-SUM(I$10:I316)))+N($F$6)*MAX(0,I317-MAX(0,$F$5-SUM(I$10:I316))),2),ROUND(I317*J317,2)))</f>
      </c>
      <c r="L317" s="5"/>
    </row>
    <row r="318">
      <c r="A318" s="10"/>
      <c r="B318" s="3"/>
      <c r="C318" s="3"/>
      <c r="D318" s="3"/>
      <c r="E318" s="3"/>
      <c r="F318" s="3"/>
      <c r="G318" s="6"/>
      <c r="H318" s="6"/>
      <c r="I318" s="15">
        <f>IF(AND(ISNUMBER(G318),ISNUMBER(H318)),H318-G318,"")</f>
      </c>
      <c r="J318" s="16">
        <f>IF(A318="","",IF(AND(ISNUMBER($F$3),ISNUMBER($F$4),A318&gt;=$F$3),$F$4,$F$2))</f>
      </c>
      <c r="K318" s="17">
        <f>IF(OR(A318="",NOT(ISNUMBER(I318))),"",IF(ISNUMBER($F$5),ROUND(J318*MIN(I318,MAX(0,$F$5-SUM(I$10:I317)))+N($F$6)*MAX(0,I318-MAX(0,$F$5-SUM(I$10:I317))),2),ROUND(I318*J318,2)))</f>
      </c>
      <c r="L318" s="5"/>
    </row>
    <row r="319">
      <c r="A319" s="10"/>
      <c r="B319" s="3"/>
      <c r="C319" s="3"/>
      <c r="D319" s="3"/>
      <c r="E319" s="3"/>
      <c r="F319" s="3"/>
      <c r="G319" s="6"/>
      <c r="H319" s="6"/>
      <c r="I319" s="15">
        <f>IF(AND(ISNUMBER(G319),ISNUMBER(H319)),H319-G319,"")</f>
      </c>
      <c r="J319" s="16">
        <f>IF(A319="","",IF(AND(ISNUMBER($F$3),ISNUMBER($F$4),A319&gt;=$F$3),$F$4,$F$2))</f>
      </c>
      <c r="K319" s="17">
        <f>IF(OR(A319="",NOT(ISNUMBER(I319))),"",IF(ISNUMBER($F$5),ROUND(J319*MIN(I319,MAX(0,$F$5-SUM(I$10:I318)))+N($F$6)*MAX(0,I319-MAX(0,$F$5-SUM(I$10:I318))),2),ROUND(I319*J319,2)))</f>
      </c>
      <c r="L319" s="5"/>
    </row>
    <row r="320">
      <c r="A320" s="10"/>
      <c r="B320" s="3"/>
      <c r="C320" s="3"/>
      <c r="D320" s="3"/>
      <c r="E320" s="3"/>
      <c r="F320" s="3"/>
      <c r="G320" s="6"/>
      <c r="H320" s="6"/>
      <c r="I320" s="15">
        <f>IF(AND(ISNUMBER(G320),ISNUMBER(H320)),H320-G320,"")</f>
      </c>
      <c r="J320" s="16">
        <f>IF(A320="","",IF(AND(ISNUMBER($F$3),ISNUMBER($F$4),A320&gt;=$F$3),$F$4,$F$2))</f>
      </c>
      <c r="K320" s="17">
        <f>IF(OR(A320="",NOT(ISNUMBER(I320))),"",IF(ISNUMBER($F$5),ROUND(J320*MIN(I320,MAX(0,$F$5-SUM(I$10:I319)))+N($F$6)*MAX(0,I320-MAX(0,$F$5-SUM(I$10:I319))),2),ROUND(I320*J320,2)))</f>
      </c>
      <c r="L320" s="5"/>
    </row>
    <row r="321">
      <c r="A321" s="10"/>
      <c r="B321" s="3"/>
      <c r="C321" s="3"/>
      <c r="D321" s="3"/>
      <c r="E321" s="3"/>
      <c r="F321" s="3"/>
      <c r="G321" s="6"/>
      <c r="H321" s="6"/>
      <c r="I321" s="15">
        <f>IF(AND(ISNUMBER(G321),ISNUMBER(H321)),H321-G321,"")</f>
      </c>
      <c r="J321" s="16">
        <f>IF(A321="","",IF(AND(ISNUMBER($F$3),ISNUMBER($F$4),A321&gt;=$F$3),$F$4,$F$2))</f>
      </c>
      <c r="K321" s="17">
        <f>IF(OR(A321="",NOT(ISNUMBER(I321))),"",IF(ISNUMBER($F$5),ROUND(J321*MIN(I321,MAX(0,$F$5-SUM(I$10:I320)))+N($F$6)*MAX(0,I321-MAX(0,$F$5-SUM(I$10:I320))),2),ROUND(I321*J321,2)))</f>
      </c>
      <c r="L321" s="5"/>
    </row>
    <row r="322">
      <c r="A322" s="10"/>
      <c r="B322" s="3"/>
      <c r="C322" s="3"/>
      <c r="D322" s="3"/>
      <c r="E322" s="3"/>
      <c r="F322" s="3"/>
      <c r="G322" s="6"/>
      <c r="H322" s="6"/>
      <c r="I322" s="15">
        <f>IF(AND(ISNUMBER(G322),ISNUMBER(H322)),H322-G322,"")</f>
      </c>
      <c r="J322" s="16">
        <f>IF(A322="","",IF(AND(ISNUMBER($F$3),ISNUMBER($F$4),A322&gt;=$F$3),$F$4,$F$2))</f>
      </c>
      <c r="K322" s="17">
        <f>IF(OR(A322="",NOT(ISNUMBER(I322))),"",IF(ISNUMBER($F$5),ROUND(J322*MIN(I322,MAX(0,$F$5-SUM(I$10:I321)))+N($F$6)*MAX(0,I322-MAX(0,$F$5-SUM(I$10:I321))),2),ROUND(I322*J322,2)))</f>
      </c>
      <c r="L322" s="5"/>
    </row>
    <row r="323">
      <c r="A323" s="10"/>
      <c r="B323" s="3"/>
      <c r="C323" s="3"/>
      <c r="D323" s="3"/>
      <c r="E323" s="3"/>
      <c r="F323" s="3"/>
      <c r="G323" s="6"/>
      <c r="H323" s="6"/>
      <c r="I323" s="15">
        <f>IF(AND(ISNUMBER(G323),ISNUMBER(H323)),H323-G323,"")</f>
      </c>
      <c r="J323" s="16">
        <f>IF(A323="","",IF(AND(ISNUMBER($F$3),ISNUMBER($F$4),A323&gt;=$F$3),$F$4,$F$2))</f>
      </c>
      <c r="K323" s="17">
        <f>IF(OR(A323="",NOT(ISNUMBER(I323))),"",IF(ISNUMBER($F$5),ROUND(J323*MIN(I323,MAX(0,$F$5-SUM(I$10:I322)))+N($F$6)*MAX(0,I323-MAX(0,$F$5-SUM(I$10:I322))),2),ROUND(I323*J323,2)))</f>
      </c>
      <c r="L323" s="5"/>
    </row>
    <row r="324">
      <c r="A324" s="10"/>
      <c r="B324" s="3"/>
      <c r="C324" s="3"/>
      <c r="D324" s="3"/>
      <c r="E324" s="3"/>
      <c r="F324" s="3"/>
      <c r="G324" s="6"/>
      <c r="H324" s="6"/>
      <c r="I324" s="15">
        <f>IF(AND(ISNUMBER(G324),ISNUMBER(H324)),H324-G324,"")</f>
      </c>
      <c r="J324" s="16">
        <f>IF(A324="","",IF(AND(ISNUMBER($F$3),ISNUMBER($F$4),A324&gt;=$F$3),$F$4,$F$2))</f>
      </c>
      <c r="K324" s="17">
        <f>IF(OR(A324="",NOT(ISNUMBER(I324))),"",IF(ISNUMBER($F$5),ROUND(J324*MIN(I324,MAX(0,$F$5-SUM(I$10:I323)))+N($F$6)*MAX(0,I324-MAX(0,$F$5-SUM(I$10:I323))),2),ROUND(I324*J324,2)))</f>
      </c>
      <c r="L324" s="5"/>
    </row>
    <row r="325">
      <c r="A325" s="10"/>
      <c r="B325" s="3"/>
      <c r="C325" s="3"/>
      <c r="D325" s="3"/>
      <c r="E325" s="3"/>
      <c r="F325" s="3"/>
      <c r="G325" s="6"/>
      <c r="H325" s="6"/>
      <c r="I325" s="15">
        <f>IF(AND(ISNUMBER(G325),ISNUMBER(H325)),H325-G325,"")</f>
      </c>
      <c r="J325" s="16">
        <f>IF(A325="","",IF(AND(ISNUMBER($F$3),ISNUMBER($F$4),A325&gt;=$F$3),$F$4,$F$2))</f>
      </c>
      <c r="K325" s="17">
        <f>IF(OR(A325="",NOT(ISNUMBER(I325))),"",IF(ISNUMBER($F$5),ROUND(J325*MIN(I325,MAX(0,$F$5-SUM(I$10:I324)))+N($F$6)*MAX(0,I325-MAX(0,$F$5-SUM(I$10:I324))),2),ROUND(I325*J325,2)))</f>
      </c>
      <c r="L325" s="5"/>
    </row>
    <row r="326">
      <c r="A326" s="10"/>
      <c r="B326" s="3"/>
      <c r="C326" s="3"/>
      <c r="D326" s="3"/>
      <c r="E326" s="3"/>
      <c r="F326" s="3"/>
      <c r="G326" s="6"/>
      <c r="H326" s="6"/>
      <c r="I326" s="15">
        <f>IF(AND(ISNUMBER(G326),ISNUMBER(H326)),H326-G326,"")</f>
      </c>
      <c r="J326" s="16">
        <f>IF(A326="","",IF(AND(ISNUMBER($F$3),ISNUMBER($F$4),A326&gt;=$F$3),$F$4,$F$2))</f>
      </c>
      <c r="K326" s="17">
        <f>IF(OR(A326="",NOT(ISNUMBER(I326))),"",IF(ISNUMBER($F$5),ROUND(J326*MIN(I326,MAX(0,$F$5-SUM(I$10:I325)))+N($F$6)*MAX(0,I326-MAX(0,$F$5-SUM(I$10:I325))),2),ROUND(I326*J326,2)))</f>
      </c>
      <c r="L326" s="5"/>
    </row>
    <row r="327">
      <c r="A327" s="10"/>
      <c r="B327" s="3"/>
      <c r="C327" s="3"/>
      <c r="D327" s="3"/>
      <c r="E327" s="3"/>
      <c r="F327" s="3"/>
      <c r="G327" s="6"/>
      <c r="H327" s="6"/>
      <c r="I327" s="15">
        <f>IF(AND(ISNUMBER(G327),ISNUMBER(H327)),H327-G327,"")</f>
      </c>
      <c r="J327" s="16">
        <f>IF(A327="","",IF(AND(ISNUMBER($F$3),ISNUMBER($F$4),A327&gt;=$F$3),$F$4,$F$2))</f>
      </c>
      <c r="K327" s="17">
        <f>IF(OR(A327="",NOT(ISNUMBER(I327))),"",IF(ISNUMBER($F$5),ROUND(J327*MIN(I327,MAX(0,$F$5-SUM(I$10:I326)))+N($F$6)*MAX(0,I327-MAX(0,$F$5-SUM(I$10:I326))),2),ROUND(I327*J327,2)))</f>
      </c>
      <c r="L327" s="5"/>
    </row>
    <row r="328">
      <c r="A328" s="10"/>
      <c r="B328" s="3"/>
      <c r="C328" s="3"/>
      <c r="D328" s="3"/>
      <c r="E328" s="3"/>
      <c r="F328" s="3"/>
      <c r="G328" s="6"/>
      <c r="H328" s="6"/>
      <c r="I328" s="15">
        <f>IF(AND(ISNUMBER(G328),ISNUMBER(H328)),H328-G328,"")</f>
      </c>
      <c r="J328" s="16">
        <f>IF(A328="","",IF(AND(ISNUMBER($F$3),ISNUMBER($F$4),A328&gt;=$F$3),$F$4,$F$2))</f>
      </c>
      <c r="K328" s="17">
        <f>IF(OR(A328="",NOT(ISNUMBER(I328))),"",IF(ISNUMBER($F$5),ROUND(J328*MIN(I328,MAX(0,$F$5-SUM(I$10:I327)))+N($F$6)*MAX(0,I328-MAX(0,$F$5-SUM(I$10:I327))),2),ROUND(I328*J328,2)))</f>
      </c>
      <c r="L328" s="5"/>
    </row>
    <row r="329">
      <c r="A329" s="10"/>
      <c r="B329" s="3"/>
      <c r="C329" s="3"/>
      <c r="D329" s="3"/>
      <c r="E329" s="3"/>
      <c r="F329" s="3"/>
      <c r="G329" s="6"/>
      <c r="H329" s="6"/>
      <c r="I329" s="15">
        <f>IF(AND(ISNUMBER(G329),ISNUMBER(H329)),H329-G329,"")</f>
      </c>
      <c r="J329" s="16">
        <f>IF(A329="","",IF(AND(ISNUMBER($F$3),ISNUMBER($F$4),A329&gt;=$F$3),$F$4,$F$2))</f>
      </c>
      <c r="K329" s="17">
        <f>IF(OR(A329="",NOT(ISNUMBER(I329))),"",IF(ISNUMBER($F$5),ROUND(J329*MIN(I329,MAX(0,$F$5-SUM(I$10:I328)))+N($F$6)*MAX(0,I329-MAX(0,$F$5-SUM(I$10:I328))),2),ROUND(I329*J329,2)))</f>
      </c>
      <c r="L329" s="5"/>
    </row>
    <row r="330">
      <c r="A330" s="10"/>
      <c r="B330" s="3"/>
      <c r="C330" s="3"/>
      <c r="D330" s="3"/>
      <c r="E330" s="3"/>
      <c r="F330" s="3"/>
      <c r="G330" s="6"/>
      <c r="H330" s="6"/>
      <c r="I330" s="15">
        <f>IF(AND(ISNUMBER(G330),ISNUMBER(H330)),H330-G330,"")</f>
      </c>
      <c r="J330" s="16">
        <f>IF(A330="","",IF(AND(ISNUMBER($F$3),ISNUMBER($F$4),A330&gt;=$F$3),$F$4,$F$2))</f>
      </c>
      <c r="K330" s="17">
        <f>IF(OR(A330="",NOT(ISNUMBER(I330))),"",IF(ISNUMBER($F$5),ROUND(J330*MIN(I330,MAX(0,$F$5-SUM(I$10:I329)))+N($F$6)*MAX(0,I330-MAX(0,$F$5-SUM(I$10:I329))),2),ROUND(I330*J330,2)))</f>
      </c>
      <c r="L330" s="5"/>
    </row>
    <row r="331">
      <c r="A331" s="10"/>
      <c r="B331" s="3"/>
      <c r="C331" s="3"/>
      <c r="D331" s="3"/>
      <c r="E331" s="3"/>
      <c r="F331" s="3"/>
      <c r="G331" s="6"/>
      <c r="H331" s="6"/>
      <c r="I331" s="15">
        <f>IF(AND(ISNUMBER(G331),ISNUMBER(H331)),H331-G331,"")</f>
      </c>
      <c r="J331" s="16">
        <f>IF(A331="","",IF(AND(ISNUMBER($F$3),ISNUMBER($F$4),A331&gt;=$F$3),$F$4,$F$2))</f>
      </c>
      <c r="K331" s="17">
        <f>IF(OR(A331="",NOT(ISNUMBER(I331))),"",IF(ISNUMBER($F$5),ROUND(J331*MIN(I331,MAX(0,$F$5-SUM(I$10:I330)))+N($F$6)*MAX(0,I331-MAX(0,$F$5-SUM(I$10:I330))),2),ROUND(I331*J331,2)))</f>
      </c>
      <c r="L331" s="5"/>
    </row>
    <row r="332">
      <c r="A332" s="10"/>
      <c r="B332" s="3"/>
      <c r="C332" s="3"/>
      <c r="D332" s="3"/>
      <c r="E332" s="3"/>
      <c r="F332" s="3"/>
      <c r="G332" s="6"/>
      <c r="H332" s="6"/>
      <c r="I332" s="15">
        <f>IF(AND(ISNUMBER(G332),ISNUMBER(H332)),H332-G332,"")</f>
      </c>
      <c r="J332" s="16">
        <f>IF(A332="","",IF(AND(ISNUMBER($F$3),ISNUMBER($F$4),A332&gt;=$F$3),$F$4,$F$2))</f>
      </c>
      <c r="K332" s="17">
        <f>IF(OR(A332="",NOT(ISNUMBER(I332))),"",IF(ISNUMBER($F$5),ROUND(J332*MIN(I332,MAX(0,$F$5-SUM(I$10:I331)))+N($F$6)*MAX(0,I332-MAX(0,$F$5-SUM(I$10:I331))),2),ROUND(I332*J332,2)))</f>
      </c>
      <c r="L332" s="5"/>
    </row>
    <row r="333">
      <c r="A333" s="10"/>
      <c r="B333" s="3"/>
      <c r="C333" s="3"/>
      <c r="D333" s="3"/>
      <c r="E333" s="3"/>
      <c r="F333" s="3"/>
      <c r="G333" s="6"/>
      <c r="H333" s="6"/>
      <c r="I333" s="15">
        <f>IF(AND(ISNUMBER(G333),ISNUMBER(H333)),H333-G333,"")</f>
      </c>
      <c r="J333" s="16">
        <f>IF(A333="","",IF(AND(ISNUMBER($F$3),ISNUMBER($F$4),A333&gt;=$F$3),$F$4,$F$2))</f>
      </c>
      <c r="K333" s="17">
        <f>IF(OR(A333="",NOT(ISNUMBER(I333))),"",IF(ISNUMBER($F$5),ROUND(J333*MIN(I333,MAX(0,$F$5-SUM(I$10:I332)))+N($F$6)*MAX(0,I333-MAX(0,$F$5-SUM(I$10:I332))),2),ROUND(I333*J333,2)))</f>
      </c>
      <c r="L333" s="5"/>
    </row>
    <row r="334">
      <c r="A334" s="10"/>
      <c r="B334" s="3"/>
      <c r="C334" s="3"/>
      <c r="D334" s="3"/>
      <c r="E334" s="3"/>
      <c r="F334" s="3"/>
      <c r="G334" s="6"/>
      <c r="H334" s="6"/>
      <c r="I334" s="15">
        <f>IF(AND(ISNUMBER(G334),ISNUMBER(H334)),H334-G334,"")</f>
      </c>
      <c r="J334" s="16">
        <f>IF(A334="","",IF(AND(ISNUMBER($F$3),ISNUMBER($F$4),A334&gt;=$F$3),$F$4,$F$2))</f>
      </c>
      <c r="K334" s="17">
        <f>IF(OR(A334="",NOT(ISNUMBER(I334))),"",IF(ISNUMBER($F$5),ROUND(J334*MIN(I334,MAX(0,$F$5-SUM(I$10:I333)))+N($F$6)*MAX(0,I334-MAX(0,$F$5-SUM(I$10:I333))),2),ROUND(I334*J334,2)))</f>
      </c>
      <c r="L334" s="5"/>
    </row>
    <row r="335">
      <c r="A335" s="10"/>
      <c r="B335" s="3"/>
      <c r="C335" s="3"/>
      <c r="D335" s="3"/>
      <c r="E335" s="3"/>
      <c r="F335" s="3"/>
      <c r="G335" s="6"/>
      <c r="H335" s="6"/>
      <c r="I335" s="15">
        <f>IF(AND(ISNUMBER(G335),ISNUMBER(H335)),H335-G335,"")</f>
      </c>
      <c r="J335" s="16">
        <f>IF(A335="","",IF(AND(ISNUMBER($F$3),ISNUMBER($F$4),A335&gt;=$F$3),$F$4,$F$2))</f>
      </c>
      <c r="K335" s="17">
        <f>IF(OR(A335="",NOT(ISNUMBER(I335))),"",IF(ISNUMBER($F$5),ROUND(J335*MIN(I335,MAX(0,$F$5-SUM(I$10:I334)))+N($F$6)*MAX(0,I335-MAX(0,$F$5-SUM(I$10:I334))),2),ROUND(I335*J335,2)))</f>
      </c>
      <c r="L335" s="5"/>
    </row>
    <row r="336">
      <c r="A336" s="10"/>
      <c r="B336" s="3"/>
      <c r="C336" s="3"/>
      <c r="D336" s="3"/>
      <c r="E336" s="3"/>
      <c r="F336" s="3"/>
      <c r="G336" s="6"/>
      <c r="H336" s="6"/>
      <c r="I336" s="15">
        <f>IF(AND(ISNUMBER(G336),ISNUMBER(H336)),H336-G336,"")</f>
      </c>
      <c r="J336" s="16">
        <f>IF(A336="","",IF(AND(ISNUMBER($F$3),ISNUMBER($F$4),A336&gt;=$F$3),$F$4,$F$2))</f>
      </c>
      <c r="K336" s="17">
        <f>IF(OR(A336="",NOT(ISNUMBER(I336))),"",IF(ISNUMBER($F$5),ROUND(J336*MIN(I336,MAX(0,$F$5-SUM(I$10:I335)))+N($F$6)*MAX(0,I336-MAX(0,$F$5-SUM(I$10:I335))),2),ROUND(I336*J336,2)))</f>
      </c>
      <c r="L336" s="5"/>
    </row>
    <row r="337">
      <c r="A337" s="10"/>
      <c r="B337" s="3"/>
      <c r="C337" s="3"/>
      <c r="D337" s="3"/>
      <c r="E337" s="3"/>
      <c r="F337" s="3"/>
      <c r="G337" s="6"/>
      <c r="H337" s="6"/>
      <c r="I337" s="15">
        <f>IF(AND(ISNUMBER(G337),ISNUMBER(H337)),H337-G337,"")</f>
      </c>
      <c r="J337" s="16">
        <f>IF(A337="","",IF(AND(ISNUMBER($F$3),ISNUMBER($F$4),A337&gt;=$F$3),$F$4,$F$2))</f>
      </c>
      <c r="K337" s="17">
        <f>IF(OR(A337="",NOT(ISNUMBER(I337))),"",IF(ISNUMBER($F$5),ROUND(J337*MIN(I337,MAX(0,$F$5-SUM(I$10:I336)))+N($F$6)*MAX(0,I337-MAX(0,$F$5-SUM(I$10:I336))),2),ROUND(I337*J337,2)))</f>
      </c>
      <c r="L337" s="5"/>
    </row>
    <row r="338">
      <c r="A338" s="10"/>
      <c r="B338" s="3"/>
      <c r="C338" s="3"/>
      <c r="D338" s="3"/>
      <c r="E338" s="3"/>
      <c r="F338" s="3"/>
      <c r="G338" s="6"/>
      <c r="H338" s="6"/>
      <c r="I338" s="15">
        <f>IF(AND(ISNUMBER(G338),ISNUMBER(H338)),H338-G338,"")</f>
      </c>
      <c r="J338" s="16">
        <f>IF(A338="","",IF(AND(ISNUMBER($F$3),ISNUMBER($F$4),A338&gt;=$F$3),$F$4,$F$2))</f>
      </c>
      <c r="K338" s="17">
        <f>IF(OR(A338="",NOT(ISNUMBER(I338))),"",IF(ISNUMBER($F$5),ROUND(J338*MIN(I338,MAX(0,$F$5-SUM(I$10:I337)))+N($F$6)*MAX(0,I338-MAX(0,$F$5-SUM(I$10:I337))),2),ROUND(I338*J338,2)))</f>
      </c>
      <c r="L338" s="5"/>
    </row>
    <row r="339">
      <c r="A339" s="10"/>
      <c r="B339" s="3"/>
      <c r="C339" s="3"/>
      <c r="D339" s="3"/>
      <c r="E339" s="3"/>
      <c r="F339" s="3"/>
      <c r="G339" s="6"/>
      <c r="H339" s="6"/>
      <c r="I339" s="15">
        <f>IF(AND(ISNUMBER(G339),ISNUMBER(H339)),H339-G339,"")</f>
      </c>
      <c r="J339" s="16">
        <f>IF(A339="","",IF(AND(ISNUMBER($F$3),ISNUMBER($F$4),A339&gt;=$F$3),$F$4,$F$2))</f>
      </c>
      <c r="K339" s="17">
        <f>IF(OR(A339="",NOT(ISNUMBER(I339))),"",IF(ISNUMBER($F$5),ROUND(J339*MIN(I339,MAX(0,$F$5-SUM(I$10:I338)))+N($F$6)*MAX(0,I339-MAX(0,$F$5-SUM(I$10:I338))),2),ROUND(I339*J339,2)))</f>
      </c>
      <c r="L339" s="5"/>
    </row>
    <row r="340">
      <c r="A340" s="10"/>
      <c r="B340" s="3"/>
      <c r="C340" s="3"/>
      <c r="D340" s="3"/>
      <c r="E340" s="3"/>
      <c r="F340" s="3"/>
      <c r="G340" s="6"/>
      <c r="H340" s="6"/>
      <c r="I340" s="15">
        <f>IF(AND(ISNUMBER(G340),ISNUMBER(H340)),H340-G340,"")</f>
      </c>
      <c r="J340" s="16">
        <f>IF(A340="","",IF(AND(ISNUMBER($F$3),ISNUMBER($F$4),A340&gt;=$F$3),$F$4,$F$2))</f>
      </c>
      <c r="K340" s="17">
        <f>IF(OR(A340="",NOT(ISNUMBER(I340))),"",IF(ISNUMBER($F$5),ROUND(J340*MIN(I340,MAX(0,$F$5-SUM(I$10:I339)))+N($F$6)*MAX(0,I340-MAX(0,$F$5-SUM(I$10:I339))),2),ROUND(I340*J340,2)))</f>
      </c>
      <c r="L340" s="5"/>
    </row>
    <row r="341">
      <c r="A341" s="10"/>
      <c r="B341" s="3"/>
      <c r="C341" s="3"/>
      <c r="D341" s="3"/>
      <c r="E341" s="3"/>
      <c r="F341" s="3"/>
      <c r="G341" s="6"/>
      <c r="H341" s="6"/>
      <c r="I341" s="15">
        <f>IF(AND(ISNUMBER(G341),ISNUMBER(H341)),H341-G341,"")</f>
      </c>
      <c r="J341" s="16">
        <f>IF(A341="","",IF(AND(ISNUMBER($F$3),ISNUMBER($F$4),A341&gt;=$F$3),$F$4,$F$2))</f>
      </c>
      <c r="K341" s="17">
        <f>IF(OR(A341="",NOT(ISNUMBER(I341))),"",IF(ISNUMBER($F$5),ROUND(J341*MIN(I341,MAX(0,$F$5-SUM(I$10:I340)))+N($F$6)*MAX(0,I341-MAX(0,$F$5-SUM(I$10:I340))),2),ROUND(I341*J341,2)))</f>
      </c>
      <c r="L341" s="5"/>
    </row>
    <row r="342">
      <c r="A342" s="10"/>
      <c r="B342" s="3"/>
      <c r="C342" s="3"/>
      <c r="D342" s="3"/>
      <c r="E342" s="3"/>
      <c r="F342" s="3"/>
      <c r="G342" s="6"/>
      <c r="H342" s="6"/>
      <c r="I342" s="15">
        <f>IF(AND(ISNUMBER(G342),ISNUMBER(H342)),H342-G342,"")</f>
      </c>
      <c r="J342" s="16">
        <f>IF(A342="","",IF(AND(ISNUMBER($F$3),ISNUMBER($F$4),A342&gt;=$F$3),$F$4,$F$2))</f>
      </c>
      <c r="K342" s="17">
        <f>IF(OR(A342="",NOT(ISNUMBER(I342))),"",IF(ISNUMBER($F$5),ROUND(J342*MIN(I342,MAX(0,$F$5-SUM(I$10:I341)))+N($F$6)*MAX(0,I342-MAX(0,$F$5-SUM(I$10:I341))),2),ROUND(I342*J342,2)))</f>
      </c>
      <c r="L342" s="5"/>
    </row>
    <row r="343">
      <c r="A343" s="10"/>
      <c r="B343" s="3"/>
      <c r="C343" s="3"/>
      <c r="D343" s="3"/>
      <c r="E343" s="3"/>
      <c r="F343" s="3"/>
      <c r="G343" s="6"/>
      <c r="H343" s="6"/>
      <c r="I343" s="15">
        <f>IF(AND(ISNUMBER(G343),ISNUMBER(H343)),H343-G343,"")</f>
      </c>
      <c r="J343" s="16">
        <f>IF(A343="","",IF(AND(ISNUMBER($F$3),ISNUMBER($F$4),A343&gt;=$F$3),$F$4,$F$2))</f>
      </c>
      <c r="K343" s="17">
        <f>IF(OR(A343="",NOT(ISNUMBER(I343))),"",IF(ISNUMBER($F$5),ROUND(J343*MIN(I343,MAX(0,$F$5-SUM(I$10:I342)))+N($F$6)*MAX(0,I343-MAX(0,$F$5-SUM(I$10:I342))),2),ROUND(I343*J343,2)))</f>
      </c>
      <c r="L343" s="5"/>
    </row>
    <row r="344">
      <c r="A344" s="10"/>
      <c r="B344" s="3"/>
      <c r="C344" s="3"/>
      <c r="D344" s="3"/>
      <c r="E344" s="3"/>
      <c r="F344" s="3"/>
      <c r="G344" s="6"/>
      <c r="H344" s="6"/>
      <c r="I344" s="15">
        <f>IF(AND(ISNUMBER(G344),ISNUMBER(H344)),H344-G344,"")</f>
      </c>
      <c r="J344" s="16">
        <f>IF(A344="","",IF(AND(ISNUMBER($F$3),ISNUMBER($F$4),A344&gt;=$F$3),$F$4,$F$2))</f>
      </c>
      <c r="K344" s="17">
        <f>IF(OR(A344="",NOT(ISNUMBER(I344))),"",IF(ISNUMBER($F$5),ROUND(J344*MIN(I344,MAX(0,$F$5-SUM(I$10:I343)))+N($F$6)*MAX(0,I344-MAX(0,$F$5-SUM(I$10:I343))),2),ROUND(I344*J344,2)))</f>
      </c>
      <c r="L344" s="5"/>
    </row>
    <row r="345">
      <c r="A345" s="10"/>
      <c r="B345" s="3"/>
      <c r="C345" s="3"/>
      <c r="D345" s="3"/>
      <c r="E345" s="3"/>
      <c r="F345" s="3"/>
      <c r="G345" s="6"/>
      <c r="H345" s="6"/>
      <c r="I345" s="15">
        <f>IF(AND(ISNUMBER(G345),ISNUMBER(H345)),H345-G345,"")</f>
      </c>
      <c r="J345" s="16">
        <f>IF(A345="","",IF(AND(ISNUMBER($F$3),ISNUMBER($F$4),A345&gt;=$F$3),$F$4,$F$2))</f>
      </c>
      <c r="K345" s="17">
        <f>IF(OR(A345="",NOT(ISNUMBER(I345))),"",IF(ISNUMBER($F$5),ROUND(J345*MIN(I345,MAX(0,$F$5-SUM(I$10:I344)))+N($F$6)*MAX(0,I345-MAX(0,$F$5-SUM(I$10:I344))),2),ROUND(I345*J345,2)))</f>
      </c>
      <c r="L345" s="5"/>
    </row>
    <row r="346">
      <c r="A346" s="10"/>
      <c r="B346" s="3"/>
      <c r="C346" s="3"/>
      <c r="D346" s="3"/>
      <c r="E346" s="3"/>
      <c r="F346" s="3"/>
      <c r="G346" s="6"/>
      <c r="H346" s="6"/>
      <c r="I346" s="15">
        <f>IF(AND(ISNUMBER(G346),ISNUMBER(H346)),H346-G346,"")</f>
      </c>
      <c r="J346" s="16">
        <f>IF(A346="","",IF(AND(ISNUMBER($F$3),ISNUMBER($F$4),A346&gt;=$F$3),$F$4,$F$2))</f>
      </c>
      <c r="K346" s="17">
        <f>IF(OR(A346="",NOT(ISNUMBER(I346))),"",IF(ISNUMBER($F$5),ROUND(J346*MIN(I346,MAX(0,$F$5-SUM(I$10:I345)))+N($F$6)*MAX(0,I346-MAX(0,$F$5-SUM(I$10:I345))),2),ROUND(I346*J346,2)))</f>
      </c>
      <c r="L346" s="5"/>
    </row>
    <row r="347">
      <c r="A347" s="10"/>
      <c r="B347" s="3"/>
      <c r="C347" s="3"/>
      <c r="D347" s="3"/>
      <c r="E347" s="3"/>
      <c r="F347" s="3"/>
      <c r="G347" s="6"/>
      <c r="H347" s="6"/>
      <c r="I347" s="15">
        <f>IF(AND(ISNUMBER(G347),ISNUMBER(H347)),H347-G347,"")</f>
      </c>
      <c r="J347" s="16">
        <f>IF(A347="","",IF(AND(ISNUMBER($F$3),ISNUMBER($F$4),A347&gt;=$F$3),$F$4,$F$2))</f>
      </c>
      <c r="K347" s="17">
        <f>IF(OR(A347="",NOT(ISNUMBER(I347))),"",IF(ISNUMBER($F$5),ROUND(J347*MIN(I347,MAX(0,$F$5-SUM(I$10:I346)))+N($F$6)*MAX(0,I347-MAX(0,$F$5-SUM(I$10:I346))),2),ROUND(I347*J347,2)))</f>
      </c>
      <c r="L347" s="5"/>
    </row>
    <row r="348">
      <c r="A348" s="10"/>
      <c r="B348" s="3"/>
      <c r="C348" s="3"/>
      <c r="D348" s="3"/>
      <c r="E348" s="3"/>
      <c r="F348" s="3"/>
      <c r="G348" s="6"/>
      <c r="H348" s="6"/>
      <c r="I348" s="15">
        <f>IF(AND(ISNUMBER(G348),ISNUMBER(H348)),H348-G348,"")</f>
      </c>
      <c r="J348" s="16">
        <f>IF(A348="","",IF(AND(ISNUMBER($F$3),ISNUMBER($F$4),A348&gt;=$F$3),$F$4,$F$2))</f>
      </c>
      <c r="K348" s="17">
        <f>IF(OR(A348="",NOT(ISNUMBER(I348))),"",IF(ISNUMBER($F$5),ROUND(J348*MIN(I348,MAX(0,$F$5-SUM(I$10:I347)))+N($F$6)*MAX(0,I348-MAX(0,$F$5-SUM(I$10:I347))),2),ROUND(I348*J348,2)))</f>
      </c>
      <c r="L348" s="5"/>
    </row>
    <row r="349">
      <c r="A349" s="10"/>
      <c r="B349" s="3"/>
      <c r="C349" s="3"/>
      <c r="D349" s="3"/>
      <c r="E349" s="3"/>
      <c r="F349" s="3"/>
      <c r="G349" s="6"/>
      <c r="H349" s="6"/>
      <c r="I349" s="15">
        <f>IF(AND(ISNUMBER(G349),ISNUMBER(H349)),H349-G349,"")</f>
      </c>
      <c r="J349" s="16">
        <f>IF(A349="","",IF(AND(ISNUMBER($F$3),ISNUMBER($F$4),A349&gt;=$F$3),$F$4,$F$2))</f>
      </c>
      <c r="K349" s="17">
        <f>IF(OR(A349="",NOT(ISNUMBER(I349))),"",IF(ISNUMBER($F$5),ROUND(J349*MIN(I349,MAX(0,$F$5-SUM(I$10:I348)))+N($F$6)*MAX(0,I349-MAX(0,$F$5-SUM(I$10:I348))),2),ROUND(I349*J349,2)))</f>
      </c>
      <c r="L349" s="5"/>
    </row>
    <row r="350">
      <c r="A350" s="10"/>
      <c r="B350" s="3"/>
      <c r="C350" s="3"/>
      <c r="D350" s="3"/>
      <c r="E350" s="3"/>
      <c r="F350" s="3"/>
      <c r="G350" s="6"/>
      <c r="H350" s="6"/>
      <c r="I350" s="15">
        <f>IF(AND(ISNUMBER(G350),ISNUMBER(H350)),H350-G350,"")</f>
      </c>
      <c r="J350" s="16">
        <f>IF(A350="","",IF(AND(ISNUMBER($F$3),ISNUMBER($F$4),A350&gt;=$F$3),$F$4,$F$2))</f>
      </c>
      <c r="K350" s="17">
        <f>IF(OR(A350="",NOT(ISNUMBER(I350))),"",IF(ISNUMBER($F$5),ROUND(J350*MIN(I350,MAX(0,$F$5-SUM(I$10:I349)))+N($F$6)*MAX(0,I350-MAX(0,$F$5-SUM(I$10:I349))),2),ROUND(I350*J350,2)))</f>
      </c>
      <c r="L350" s="5"/>
    </row>
    <row r="351">
      <c r="A351" s="10"/>
      <c r="B351" s="3"/>
      <c r="C351" s="3"/>
      <c r="D351" s="3"/>
      <c r="E351" s="3"/>
      <c r="F351" s="3"/>
      <c r="G351" s="6"/>
      <c r="H351" s="6"/>
      <c r="I351" s="15">
        <f>IF(AND(ISNUMBER(G351),ISNUMBER(H351)),H351-G351,"")</f>
      </c>
      <c r="J351" s="16">
        <f>IF(A351="","",IF(AND(ISNUMBER($F$3),ISNUMBER($F$4),A351&gt;=$F$3),$F$4,$F$2))</f>
      </c>
      <c r="K351" s="17">
        <f>IF(OR(A351="",NOT(ISNUMBER(I351))),"",IF(ISNUMBER($F$5),ROUND(J351*MIN(I351,MAX(0,$F$5-SUM(I$10:I350)))+N($F$6)*MAX(0,I351-MAX(0,$F$5-SUM(I$10:I350))),2),ROUND(I351*J351,2)))</f>
      </c>
      <c r="L351" s="5"/>
    </row>
    <row r="352">
      <c r="A352" s="10"/>
      <c r="B352" s="3"/>
      <c r="C352" s="3"/>
      <c r="D352" s="3"/>
      <c r="E352" s="3"/>
      <c r="F352" s="3"/>
      <c r="G352" s="6"/>
      <c r="H352" s="6"/>
      <c r="I352" s="15">
        <f>IF(AND(ISNUMBER(G352),ISNUMBER(H352)),H352-G352,"")</f>
      </c>
      <c r="J352" s="16">
        <f>IF(A352="","",IF(AND(ISNUMBER($F$3),ISNUMBER($F$4),A352&gt;=$F$3),$F$4,$F$2))</f>
      </c>
      <c r="K352" s="17">
        <f>IF(OR(A352="",NOT(ISNUMBER(I352))),"",IF(ISNUMBER($F$5),ROUND(J352*MIN(I352,MAX(0,$F$5-SUM(I$10:I351)))+N($F$6)*MAX(0,I352-MAX(0,$F$5-SUM(I$10:I351))),2),ROUND(I352*J352,2)))</f>
      </c>
      <c r="L352" s="5"/>
    </row>
    <row r="353">
      <c r="A353" s="10"/>
      <c r="B353" s="3"/>
      <c r="C353" s="3"/>
      <c r="D353" s="3"/>
      <c r="E353" s="3"/>
      <c r="F353" s="3"/>
      <c r="G353" s="6"/>
      <c r="H353" s="6"/>
      <c r="I353" s="15">
        <f>IF(AND(ISNUMBER(G353),ISNUMBER(H353)),H353-G353,"")</f>
      </c>
      <c r="J353" s="16">
        <f>IF(A353="","",IF(AND(ISNUMBER($F$3),ISNUMBER($F$4),A353&gt;=$F$3),$F$4,$F$2))</f>
      </c>
      <c r="K353" s="17">
        <f>IF(OR(A353="",NOT(ISNUMBER(I353))),"",IF(ISNUMBER($F$5),ROUND(J353*MIN(I353,MAX(0,$F$5-SUM(I$10:I352)))+N($F$6)*MAX(0,I353-MAX(0,$F$5-SUM(I$10:I352))),2),ROUND(I353*J353,2)))</f>
      </c>
      <c r="L353" s="5"/>
    </row>
    <row r="354">
      <c r="A354" s="10"/>
      <c r="B354" s="3"/>
      <c r="C354" s="3"/>
      <c r="D354" s="3"/>
      <c r="E354" s="3"/>
      <c r="F354" s="3"/>
      <c r="G354" s="6"/>
      <c r="H354" s="6"/>
      <c r="I354" s="15">
        <f>IF(AND(ISNUMBER(G354),ISNUMBER(H354)),H354-G354,"")</f>
      </c>
      <c r="J354" s="16">
        <f>IF(A354="","",IF(AND(ISNUMBER($F$3),ISNUMBER($F$4),A354&gt;=$F$3),$F$4,$F$2))</f>
      </c>
      <c r="K354" s="17">
        <f>IF(OR(A354="",NOT(ISNUMBER(I354))),"",IF(ISNUMBER($F$5),ROUND(J354*MIN(I354,MAX(0,$F$5-SUM(I$10:I353)))+N($F$6)*MAX(0,I354-MAX(0,$F$5-SUM(I$10:I353))),2),ROUND(I354*J354,2)))</f>
      </c>
      <c r="L354" s="5"/>
    </row>
    <row r="355">
      <c r="A355" s="10"/>
      <c r="B355" s="3"/>
      <c r="C355" s="3"/>
      <c r="D355" s="3"/>
      <c r="E355" s="3"/>
      <c r="F355" s="3"/>
      <c r="G355" s="6"/>
      <c r="H355" s="6"/>
      <c r="I355" s="15">
        <f>IF(AND(ISNUMBER(G355),ISNUMBER(H355)),H355-G355,"")</f>
      </c>
      <c r="J355" s="16">
        <f>IF(A355="","",IF(AND(ISNUMBER($F$3),ISNUMBER($F$4),A355&gt;=$F$3),$F$4,$F$2))</f>
      </c>
      <c r="K355" s="17">
        <f>IF(OR(A355="",NOT(ISNUMBER(I355))),"",IF(ISNUMBER($F$5),ROUND(J355*MIN(I355,MAX(0,$F$5-SUM(I$10:I354)))+N($F$6)*MAX(0,I355-MAX(0,$F$5-SUM(I$10:I354))),2),ROUND(I355*J355,2)))</f>
      </c>
      <c r="L355" s="5"/>
    </row>
    <row r="356">
      <c r="A356" s="10"/>
      <c r="B356" s="3"/>
      <c r="C356" s="3"/>
      <c r="D356" s="3"/>
      <c r="E356" s="3"/>
      <c r="F356" s="3"/>
      <c r="G356" s="6"/>
      <c r="H356" s="6"/>
      <c r="I356" s="15">
        <f>IF(AND(ISNUMBER(G356),ISNUMBER(H356)),H356-G356,"")</f>
      </c>
      <c r="J356" s="16">
        <f>IF(A356="","",IF(AND(ISNUMBER($F$3),ISNUMBER($F$4),A356&gt;=$F$3),$F$4,$F$2))</f>
      </c>
      <c r="K356" s="17">
        <f>IF(OR(A356="",NOT(ISNUMBER(I356))),"",IF(ISNUMBER($F$5),ROUND(J356*MIN(I356,MAX(0,$F$5-SUM(I$10:I355)))+N($F$6)*MAX(0,I356-MAX(0,$F$5-SUM(I$10:I355))),2),ROUND(I356*J356,2)))</f>
      </c>
      <c r="L356" s="5"/>
    </row>
    <row r="357">
      <c r="A357" s="10"/>
      <c r="B357" s="3"/>
      <c r="C357" s="3"/>
      <c r="D357" s="3"/>
      <c r="E357" s="3"/>
      <c r="F357" s="3"/>
      <c r="G357" s="6"/>
      <c r="H357" s="6"/>
      <c r="I357" s="15">
        <f>IF(AND(ISNUMBER(G357),ISNUMBER(H357)),H357-G357,"")</f>
      </c>
      <c r="J357" s="16">
        <f>IF(A357="","",IF(AND(ISNUMBER($F$3),ISNUMBER($F$4),A357&gt;=$F$3),$F$4,$F$2))</f>
      </c>
      <c r="K357" s="17">
        <f>IF(OR(A357="",NOT(ISNUMBER(I357))),"",IF(ISNUMBER($F$5),ROUND(J357*MIN(I357,MAX(0,$F$5-SUM(I$10:I356)))+N($F$6)*MAX(0,I357-MAX(0,$F$5-SUM(I$10:I356))),2),ROUND(I357*J357,2)))</f>
      </c>
      <c r="L357" s="5"/>
    </row>
    <row r="358">
      <c r="A358" s="10"/>
      <c r="B358" s="3"/>
      <c r="C358" s="3"/>
      <c r="D358" s="3"/>
      <c r="E358" s="3"/>
      <c r="F358" s="3"/>
      <c r="G358" s="6"/>
      <c r="H358" s="6"/>
      <c r="I358" s="15">
        <f>IF(AND(ISNUMBER(G358),ISNUMBER(H358)),H358-G358,"")</f>
      </c>
      <c r="J358" s="16">
        <f>IF(A358="","",IF(AND(ISNUMBER($F$3),ISNUMBER($F$4),A358&gt;=$F$3),$F$4,$F$2))</f>
      </c>
      <c r="K358" s="17">
        <f>IF(OR(A358="",NOT(ISNUMBER(I358))),"",IF(ISNUMBER($F$5),ROUND(J358*MIN(I358,MAX(0,$F$5-SUM(I$10:I357)))+N($F$6)*MAX(0,I358-MAX(0,$F$5-SUM(I$10:I357))),2),ROUND(I358*J358,2)))</f>
      </c>
      <c r="L358" s="5"/>
    </row>
    <row r="359">
      <c r="A359" s="10"/>
      <c r="B359" s="3"/>
      <c r="C359" s="3"/>
      <c r="D359" s="3"/>
      <c r="E359" s="3"/>
      <c r="F359" s="3"/>
      <c r="G359" s="6"/>
      <c r="H359" s="6"/>
      <c r="I359" s="15">
        <f>IF(AND(ISNUMBER(G359),ISNUMBER(H359)),H359-G359,"")</f>
      </c>
      <c r="J359" s="16">
        <f>IF(A359="","",IF(AND(ISNUMBER($F$3),ISNUMBER($F$4),A359&gt;=$F$3),$F$4,$F$2))</f>
      </c>
      <c r="K359" s="17">
        <f>IF(OR(A359="",NOT(ISNUMBER(I359))),"",IF(ISNUMBER($F$5),ROUND(J359*MIN(I359,MAX(0,$F$5-SUM(I$10:I358)))+N($F$6)*MAX(0,I359-MAX(0,$F$5-SUM(I$10:I358))),2),ROUND(I359*J359,2)))</f>
      </c>
      <c r="L359" s="5"/>
    </row>
    <row r="360">
      <c r="A360" s="10"/>
      <c r="B360" s="3"/>
      <c r="C360" s="3"/>
      <c r="D360" s="3"/>
      <c r="E360" s="3"/>
      <c r="F360" s="3"/>
      <c r="G360" s="6"/>
      <c r="H360" s="6"/>
      <c r="I360" s="15">
        <f>IF(AND(ISNUMBER(G360),ISNUMBER(H360)),H360-G360,"")</f>
      </c>
      <c r="J360" s="16">
        <f>IF(A360="","",IF(AND(ISNUMBER($F$3),ISNUMBER($F$4),A360&gt;=$F$3),$F$4,$F$2))</f>
      </c>
      <c r="K360" s="17">
        <f>IF(OR(A360="",NOT(ISNUMBER(I360))),"",IF(ISNUMBER($F$5),ROUND(J360*MIN(I360,MAX(0,$F$5-SUM(I$10:I359)))+N($F$6)*MAX(0,I360-MAX(0,$F$5-SUM(I$10:I359))),2),ROUND(I360*J360,2)))</f>
      </c>
      <c r="L360" s="5"/>
    </row>
    <row r="361">
      <c r="A361" s="10"/>
      <c r="B361" s="3"/>
      <c r="C361" s="3"/>
      <c r="D361" s="3"/>
      <c r="E361" s="3"/>
      <c r="F361" s="3"/>
      <c r="G361" s="6"/>
      <c r="H361" s="6"/>
      <c r="I361" s="15">
        <f>IF(AND(ISNUMBER(G361),ISNUMBER(H361)),H361-G361,"")</f>
      </c>
      <c r="J361" s="16">
        <f>IF(A361="","",IF(AND(ISNUMBER($F$3),ISNUMBER($F$4),A361&gt;=$F$3),$F$4,$F$2))</f>
      </c>
      <c r="K361" s="17">
        <f>IF(OR(A361="",NOT(ISNUMBER(I361))),"",IF(ISNUMBER($F$5),ROUND(J361*MIN(I361,MAX(0,$F$5-SUM(I$10:I360)))+N($F$6)*MAX(0,I361-MAX(0,$F$5-SUM(I$10:I360))),2),ROUND(I361*J361,2)))</f>
      </c>
      <c r="L361" s="5"/>
    </row>
    <row r="362">
      <c r="A362" s="10"/>
      <c r="B362" s="3"/>
      <c r="C362" s="3"/>
      <c r="D362" s="3"/>
      <c r="E362" s="3"/>
      <c r="F362" s="3"/>
      <c r="G362" s="6"/>
      <c r="H362" s="6"/>
      <c r="I362" s="15">
        <f>IF(AND(ISNUMBER(G362),ISNUMBER(H362)),H362-G362,"")</f>
      </c>
      <c r="J362" s="16">
        <f>IF(A362="","",IF(AND(ISNUMBER($F$3),ISNUMBER($F$4),A362&gt;=$F$3),$F$4,$F$2))</f>
      </c>
      <c r="K362" s="17">
        <f>IF(OR(A362="",NOT(ISNUMBER(I362))),"",IF(ISNUMBER($F$5),ROUND(J362*MIN(I362,MAX(0,$F$5-SUM(I$10:I361)))+N($F$6)*MAX(0,I362-MAX(0,$F$5-SUM(I$10:I361))),2),ROUND(I362*J362,2)))</f>
      </c>
      <c r="L362" s="5"/>
    </row>
    <row r="363">
      <c r="A363" s="10"/>
      <c r="B363" s="3"/>
      <c r="C363" s="3"/>
      <c r="D363" s="3"/>
      <c r="E363" s="3"/>
      <c r="F363" s="3"/>
      <c r="G363" s="6"/>
      <c r="H363" s="6"/>
      <c r="I363" s="15">
        <f>IF(AND(ISNUMBER(G363),ISNUMBER(H363)),H363-G363,"")</f>
      </c>
      <c r="J363" s="16">
        <f>IF(A363="","",IF(AND(ISNUMBER($F$3),ISNUMBER($F$4),A363&gt;=$F$3),$F$4,$F$2))</f>
      </c>
      <c r="K363" s="17">
        <f>IF(OR(A363="",NOT(ISNUMBER(I363))),"",IF(ISNUMBER($F$5),ROUND(J363*MIN(I363,MAX(0,$F$5-SUM(I$10:I362)))+N($F$6)*MAX(0,I363-MAX(0,$F$5-SUM(I$10:I362))),2),ROUND(I363*J363,2)))</f>
      </c>
      <c r="L363" s="5"/>
    </row>
    <row r="364">
      <c r="A364" s="10"/>
      <c r="B364" s="3"/>
      <c r="C364" s="3"/>
      <c r="D364" s="3"/>
      <c r="E364" s="3"/>
      <c r="F364" s="3"/>
      <c r="G364" s="6"/>
      <c r="H364" s="6"/>
      <c r="I364" s="15">
        <f>IF(AND(ISNUMBER(G364),ISNUMBER(H364)),H364-G364,"")</f>
      </c>
      <c r="J364" s="16">
        <f>IF(A364="","",IF(AND(ISNUMBER($F$3),ISNUMBER($F$4),A364&gt;=$F$3),$F$4,$F$2))</f>
      </c>
      <c r="K364" s="17">
        <f>IF(OR(A364="",NOT(ISNUMBER(I364))),"",IF(ISNUMBER($F$5),ROUND(J364*MIN(I364,MAX(0,$F$5-SUM(I$10:I363)))+N($F$6)*MAX(0,I364-MAX(0,$F$5-SUM(I$10:I363))),2),ROUND(I364*J364,2)))</f>
      </c>
      <c r="L364" s="5"/>
    </row>
    <row r="365">
      <c r="A365" s="10"/>
      <c r="B365" s="3"/>
      <c r="C365" s="3"/>
      <c r="D365" s="3"/>
      <c r="E365" s="3"/>
      <c r="F365" s="3"/>
      <c r="G365" s="6"/>
      <c r="H365" s="6"/>
      <c r="I365" s="15">
        <f>IF(AND(ISNUMBER(G365),ISNUMBER(H365)),H365-G365,"")</f>
      </c>
      <c r="J365" s="16">
        <f>IF(A365="","",IF(AND(ISNUMBER($F$3),ISNUMBER($F$4),A365&gt;=$F$3),$F$4,$F$2))</f>
      </c>
      <c r="K365" s="17">
        <f>IF(OR(A365="",NOT(ISNUMBER(I365))),"",IF(ISNUMBER($F$5),ROUND(J365*MIN(I365,MAX(0,$F$5-SUM(I$10:I364)))+N($F$6)*MAX(0,I365-MAX(0,$F$5-SUM(I$10:I364))),2),ROUND(I365*J365,2)))</f>
      </c>
      <c r="L365" s="5"/>
    </row>
    <row r="366">
      <c r="A366" s="10"/>
      <c r="B366" s="3"/>
      <c r="C366" s="3"/>
      <c r="D366" s="3"/>
      <c r="E366" s="3"/>
      <c r="F366" s="3"/>
      <c r="G366" s="6"/>
      <c r="H366" s="6"/>
      <c r="I366" s="15">
        <f>IF(AND(ISNUMBER(G366),ISNUMBER(H366)),H366-G366,"")</f>
      </c>
      <c r="J366" s="16">
        <f>IF(A366="","",IF(AND(ISNUMBER($F$3),ISNUMBER($F$4),A366&gt;=$F$3),$F$4,$F$2))</f>
      </c>
      <c r="K366" s="17">
        <f>IF(OR(A366="",NOT(ISNUMBER(I366))),"",IF(ISNUMBER($F$5),ROUND(J366*MIN(I366,MAX(0,$F$5-SUM(I$10:I365)))+N($F$6)*MAX(0,I366-MAX(0,$F$5-SUM(I$10:I365))),2),ROUND(I366*J366,2)))</f>
      </c>
      <c r="L366" s="5"/>
    </row>
    <row r="367">
      <c r="A367" s="10"/>
      <c r="B367" s="3"/>
      <c r="C367" s="3"/>
      <c r="D367" s="3"/>
      <c r="E367" s="3"/>
      <c r="F367" s="3"/>
      <c r="G367" s="6"/>
      <c r="H367" s="6"/>
      <c r="I367" s="15">
        <f>IF(AND(ISNUMBER(G367),ISNUMBER(H367)),H367-G367,"")</f>
      </c>
      <c r="J367" s="16">
        <f>IF(A367="","",IF(AND(ISNUMBER($F$3),ISNUMBER($F$4),A367&gt;=$F$3),$F$4,$F$2))</f>
      </c>
      <c r="K367" s="17">
        <f>IF(OR(A367="",NOT(ISNUMBER(I367))),"",IF(ISNUMBER($F$5),ROUND(J367*MIN(I367,MAX(0,$F$5-SUM(I$10:I366)))+N($F$6)*MAX(0,I367-MAX(0,$F$5-SUM(I$10:I366))),2),ROUND(I367*J367,2)))</f>
      </c>
      <c r="L367" s="5"/>
    </row>
    <row r="368">
      <c r="A368" s="10"/>
      <c r="B368" s="3"/>
      <c r="C368" s="3"/>
      <c r="D368" s="3"/>
      <c r="E368" s="3"/>
      <c r="F368" s="3"/>
      <c r="G368" s="6"/>
      <c r="H368" s="6"/>
      <c r="I368" s="15">
        <f>IF(AND(ISNUMBER(G368),ISNUMBER(H368)),H368-G368,"")</f>
      </c>
      <c r="J368" s="16">
        <f>IF(A368="","",IF(AND(ISNUMBER($F$3),ISNUMBER($F$4),A368&gt;=$F$3),$F$4,$F$2))</f>
      </c>
      <c r="K368" s="17">
        <f>IF(OR(A368="",NOT(ISNUMBER(I368))),"",IF(ISNUMBER($F$5),ROUND(J368*MIN(I368,MAX(0,$F$5-SUM(I$10:I367)))+N($F$6)*MAX(0,I368-MAX(0,$F$5-SUM(I$10:I367))),2),ROUND(I368*J368,2)))</f>
      </c>
      <c r="L368" s="5"/>
    </row>
    <row r="369">
      <c r="A369" s="10"/>
      <c r="B369" s="3"/>
      <c r="C369" s="3"/>
      <c r="D369" s="3"/>
      <c r="E369" s="3"/>
      <c r="F369" s="3"/>
      <c r="G369" s="6"/>
      <c r="H369" s="6"/>
      <c r="I369" s="15">
        <f>IF(AND(ISNUMBER(G369),ISNUMBER(H369)),H369-G369,"")</f>
      </c>
      <c r="J369" s="16">
        <f>IF(A369="","",IF(AND(ISNUMBER($F$3),ISNUMBER($F$4),A369&gt;=$F$3),$F$4,$F$2))</f>
      </c>
      <c r="K369" s="17">
        <f>IF(OR(A369="",NOT(ISNUMBER(I369))),"",IF(ISNUMBER($F$5),ROUND(J369*MIN(I369,MAX(0,$F$5-SUM(I$10:I368)))+N($F$6)*MAX(0,I369-MAX(0,$F$5-SUM(I$10:I368))),2),ROUND(I369*J369,2)))</f>
      </c>
      <c r="L369" s="5"/>
    </row>
    <row r="370">
      <c r="A370" s="10"/>
      <c r="B370" s="3"/>
      <c r="C370" s="3"/>
      <c r="D370" s="3"/>
      <c r="E370" s="3"/>
      <c r="F370" s="3"/>
      <c r="G370" s="6"/>
      <c r="H370" s="6"/>
      <c r="I370" s="15">
        <f>IF(AND(ISNUMBER(G370),ISNUMBER(H370)),H370-G370,"")</f>
      </c>
      <c r="J370" s="16">
        <f>IF(A370="","",IF(AND(ISNUMBER($F$3),ISNUMBER($F$4),A370&gt;=$F$3),$F$4,$F$2))</f>
      </c>
      <c r="K370" s="17">
        <f>IF(OR(A370="",NOT(ISNUMBER(I370))),"",IF(ISNUMBER($F$5),ROUND(J370*MIN(I370,MAX(0,$F$5-SUM(I$10:I369)))+N($F$6)*MAX(0,I370-MAX(0,$F$5-SUM(I$10:I369))),2),ROUND(I370*J370,2)))</f>
      </c>
      <c r="L370" s="5"/>
    </row>
    <row r="371">
      <c r="A371" s="10"/>
      <c r="B371" s="3"/>
      <c r="C371" s="3"/>
      <c r="D371" s="3"/>
      <c r="E371" s="3"/>
      <c r="F371" s="3"/>
      <c r="G371" s="6"/>
      <c r="H371" s="6"/>
      <c r="I371" s="15">
        <f>IF(AND(ISNUMBER(G371),ISNUMBER(H371)),H371-G371,"")</f>
      </c>
      <c r="J371" s="16">
        <f>IF(A371="","",IF(AND(ISNUMBER($F$3),ISNUMBER($F$4),A371&gt;=$F$3),$F$4,$F$2))</f>
      </c>
      <c r="K371" s="17">
        <f>IF(OR(A371="",NOT(ISNUMBER(I371))),"",IF(ISNUMBER($F$5),ROUND(J371*MIN(I371,MAX(0,$F$5-SUM(I$10:I370)))+N($F$6)*MAX(0,I371-MAX(0,$F$5-SUM(I$10:I370))),2),ROUND(I371*J371,2)))</f>
      </c>
      <c r="L371" s="5"/>
    </row>
    <row r="372">
      <c r="A372" s="10"/>
      <c r="B372" s="3"/>
      <c r="C372" s="3"/>
      <c r="D372" s="3"/>
      <c r="E372" s="3"/>
      <c r="F372" s="3"/>
      <c r="G372" s="6"/>
      <c r="H372" s="6"/>
      <c r="I372" s="15">
        <f>IF(AND(ISNUMBER(G372),ISNUMBER(H372)),H372-G372,"")</f>
      </c>
      <c r="J372" s="16">
        <f>IF(A372="","",IF(AND(ISNUMBER($F$3),ISNUMBER($F$4),A372&gt;=$F$3),$F$4,$F$2))</f>
      </c>
      <c r="K372" s="17">
        <f>IF(OR(A372="",NOT(ISNUMBER(I372))),"",IF(ISNUMBER($F$5),ROUND(J372*MIN(I372,MAX(0,$F$5-SUM(I$10:I371)))+N($F$6)*MAX(0,I372-MAX(0,$F$5-SUM(I$10:I371))),2),ROUND(I372*J372,2)))</f>
      </c>
      <c r="L372" s="5"/>
    </row>
    <row r="373">
      <c r="A373" s="10"/>
      <c r="B373" s="3"/>
      <c r="C373" s="3"/>
      <c r="D373" s="3"/>
      <c r="E373" s="3"/>
      <c r="F373" s="3"/>
      <c r="G373" s="6"/>
      <c r="H373" s="6"/>
      <c r="I373" s="15">
        <f>IF(AND(ISNUMBER(G373),ISNUMBER(H373)),H373-G373,"")</f>
      </c>
      <c r="J373" s="16">
        <f>IF(A373="","",IF(AND(ISNUMBER($F$3),ISNUMBER($F$4),A373&gt;=$F$3),$F$4,$F$2))</f>
      </c>
      <c r="K373" s="17">
        <f>IF(OR(A373="",NOT(ISNUMBER(I373))),"",IF(ISNUMBER($F$5),ROUND(J373*MIN(I373,MAX(0,$F$5-SUM(I$10:I372)))+N($F$6)*MAX(0,I373-MAX(0,$F$5-SUM(I$10:I372))),2),ROUND(I373*J373,2)))</f>
      </c>
      <c r="L373" s="5"/>
    </row>
    <row r="374">
      <c r="A374" s="10"/>
      <c r="B374" s="3"/>
      <c r="C374" s="3"/>
      <c r="D374" s="3"/>
      <c r="E374" s="3"/>
      <c r="F374" s="3"/>
      <c r="G374" s="6"/>
      <c r="H374" s="6"/>
      <c r="I374" s="15">
        <f>IF(AND(ISNUMBER(G374),ISNUMBER(H374)),H374-G374,"")</f>
      </c>
      <c r="J374" s="16">
        <f>IF(A374="","",IF(AND(ISNUMBER($F$3),ISNUMBER($F$4),A374&gt;=$F$3),$F$4,$F$2))</f>
      </c>
      <c r="K374" s="17">
        <f>IF(OR(A374="",NOT(ISNUMBER(I374))),"",IF(ISNUMBER($F$5),ROUND(J374*MIN(I374,MAX(0,$F$5-SUM(I$10:I373)))+N($F$6)*MAX(0,I374-MAX(0,$F$5-SUM(I$10:I373))),2),ROUND(I374*J374,2)))</f>
      </c>
      <c r="L374" s="5"/>
    </row>
    <row r="375">
      <c r="A375" s="10"/>
      <c r="B375" s="3"/>
      <c r="C375" s="3"/>
      <c r="D375" s="3"/>
      <c r="E375" s="3"/>
      <c r="F375" s="3"/>
      <c r="G375" s="6"/>
      <c r="H375" s="6"/>
      <c r="I375" s="15">
        <f>IF(AND(ISNUMBER(G375),ISNUMBER(H375)),H375-G375,"")</f>
      </c>
      <c r="J375" s="16">
        <f>IF(A375="","",IF(AND(ISNUMBER($F$3),ISNUMBER($F$4),A375&gt;=$F$3),$F$4,$F$2))</f>
      </c>
      <c r="K375" s="17">
        <f>IF(OR(A375="",NOT(ISNUMBER(I375))),"",IF(ISNUMBER($F$5),ROUND(J375*MIN(I375,MAX(0,$F$5-SUM(I$10:I374)))+N($F$6)*MAX(0,I375-MAX(0,$F$5-SUM(I$10:I374))),2),ROUND(I375*J375,2)))</f>
      </c>
      <c r="L375" s="5"/>
    </row>
    <row r="376">
      <c r="A376" s="10"/>
      <c r="B376" s="3"/>
      <c r="C376" s="3"/>
      <c r="D376" s="3"/>
      <c r="E376" s="3"/>
      <c r="F376" s="3"/>
      <c r="G376" s="6"/>
      <c r="H376" s="6"/>
      <c r="I376" s="15">
        <f>IF(AND(ISNUMBER(G376),ISNUMBER(H376)),H376-G376,"")</f>
      </c>
      <c r="J376" s="16">
        <f>IF(A376="","",IF(AND(ISNUMBER($F$3),ISNUMBER($F$4),A376&gt;=$F$3),$F$4,$F$2))</f>
      </c>
      <c r="K376" s="17">
        <f>IF(OR(A376="",NOT(ISNUMBER(I376))),"",IF(ISNUMBER($F$5),ROUND(J376*MIN(I376,MAX(0,$F$5-SUM(I$10:I375)))+N($F$6)*MAX(0,I376-MAX(0,$F$5-SUM(I$10:I375))),2),ROUND(I376*J376,2)))</f>
      </c>
      <c r="L376" s="5"/>
    </row>
    <row r="377">
      <c r="A377" s="10"/>
      <c r="B377" s="3"/>
      <c r="C377" s="3"/>
      <c r="D377" s="3"/>
      <c r="E377" s="3"/>
      <c r="F377" s="3"/>
      <c r="G377" s="6"/>
      <c r="H377" s="6"/>
      <c r="I377" s="15">
        <f>IF(AND(ISNUMBER(G377),ISNUMBER(H377)),H377-G377,"")</f>
      </c>
      <c r="J377" s="16">
        <f>IF(A377="","",IF(AND(ISNUMBER($F$3),ISNUMBER($F$4),A377&gt;=$F$3),$F$4,$F$2))</f>
      </c>
      <c r="K377" s="17">
        <f>IF(OR(A377="",NOT(ISNUMBER(I377))),"",IF(ISNUMBER($F$5),ROUND(J377*MIN(I377,MAX(0,$F$5-SUM(I$10:I376)))+N($F$6)*MAX(0,I377-MAX(0,$F$5-SUM(I$10:I376))),2),ROUND(I377*J377,2)))</f>
      </c>
      <c r="L377" s="5"/>
    </row>
    <row r="378">
      <c r="A378" s="10"/>
      <c r="B378" s="3"/>
      <c r="C378" s="3"/>
      <c r="D378" s="3"/>
      <c r="E378" s="3"/>
      <c r="F378" s="3"/>
      <c r="G378" s="6"/>
      <c r="H378" s="6"/>
      <c r="I378" s="15">
        <f>IF(AND(ISNUMBER(G378),ISNUMBER(H378)),H378-G378,"")</f>
      </c>
      <c r="J378" s="16">
        <f>IF(A378="","",IF(AND(ISNUMBER($F$3),ISNUMBER($F$4),A378&gt;=$F$3),$F$4,$F$2))</f>
      </c>
      <c r="K378" s="17">
        <f>IF(OR(A378="",NOT(ISNUMBER(I378))),"",IF(ISNUMBER($F$5),ROUND(J378*MIN(I378,MAX(0,$F$5-SUM(I$10:I377)))+N($F$6)*MAX(0,I378-MAX(0,$F$5-SUM(I$10:I377))),2),ROUND(I378*J378,2)))</f>
      </c>
      <c r="L378" s="5"/>
    </row>
    <row r="379">
      <c r="A379" s="10"/>
      <c r="B379" s="3"/>
      <c r="C379" s="3"/>
      <c r="D379" s="3"/>
      <c r="E379" s="3"/>
      <c r="F379" s="3"/>
      <c r="G379" s="6"/>
      <c r="H379" s="6"/>
      <c r="I379" s="15">
        <f>IF(AND(ISNUMBER(G379),ISNUMBER(H379)),H379-G379,"")</f>
      </c>
      <c r="J379" s="16">
        <f>IF(A379="","",IF(AND(ISNUMBER($F$3),ISNUMBER($F$4),A379&gt;=$F$3),$F$4,$F$2))</f>
      </c>
      <c r="K379" s="17">
        <f>IF(OR(A379="",NOT(ISNUMBER(I379))),"",IF(ISNUMBER($F$5),ROUND(J379*MIN(I379,MAX(0,$F$5-SUM(I$10:I378)))+N($F$6)*MAX(0,I379-MAX(0,$F$5-SUM(I$10:I378))),2),ROUND(I379*J379,2)))</f>
      </c>
      <c r="L379" s="5"/>
    </row>
    <row r="380">
      <c r="A380" s="10"/>
      <c r="B380" s="3"/>
      <c r="C380" s="3"/>
      <c r="D380" s="3"/>
      <c r="E380" s="3"/>
      <c r="F380" s="3"/>
      <c r="G380" s="6"/>
      <c r="H380" s="6"/>
      <c r="I380" s="15">
        <f>IF(AND(ISNUMBER(G380),ISNUMBER(H380)),H380-G380,"")</f>
      </c>
      <c r="J380" s="16">
        <f>IF(A380="","",IF(AND(ISNUMBER($F$3),ISNUMBER($F$4),A380&gt;=$F$3),$F$4,$F$2))</f>
      </c>
      <c r="K380" s="17">
        <f>IF(OR(A380="",NOT(ISNUMBER(I380))),"",IF(ISNUMBER($F$5),ROUND(J380*MIN(I380,MAX(0,$F$5-SUM(I$10:I379)))+N($F$6)*MAX(0,I380-MAX(0,$F$5-SUM(I$10:I379))),2),ROUND(I380*J380,2)))</f>
      </c>
      <c r="L380" s="5"/>
    </row>
    <row r="381">
      <c r="A381" s="10"/>
      <c r="B381" s="3"/>
      <c r="C381" s="3"/>
      <c r="D381" s="3"/>
      <c r="E381" s="3"/>
      <c r="F381" s="3"/>
      <c r="G381" s="6"/>
      <c r="H381" s="6"/>
      <c r="I381" s="15">
        <f>IF(AND(ISNUMBER(G381),ISNUMBER(H381)),H381-G381,"")</f>
      </c>
      <c r="J381" s="16">
        <f>IF(A381="","",IF(AND(ISNUMBER($F$3),ISNUMBER($F$4),A381&gt;=$F$3),$F$4,$F$2))</f>
      </c>
      <c r="K381" s="17">
        <f>IF(OR(A381="",NOT(ISNUMBER(I381))),"",IF(ISNUMBER($F$5),ROUND(J381*MIN(I381,MAX(0,$F$5-SUM(I$10:I380)))+N($F$6)*MAX(0,I381-MAX(0,$F$5-SUM(I$10:I380))),2),ROUND(I381*J381,2)))</f>
      </c>
      <c r="L381" s="5"/>
    </row>
    <row r="382">
      <c r="A382" s="10"/>
      <c r="B382" s="3"/>
      <c r="C382" s="3"/>
      <c r="D382" s="3"/>
      <c r="E382" s="3"/>
      <c r="F382" s="3"/>
      <c r="G382" s="6"/>
      <c r="H382" s="6"/>
      <c r="I382" s="15">
        <f>IF(AND(ISNUMBER(G382),ISNUMBER(H382)),H382-G382,"")</f>
      </c>
      <c r="J382" s="16">
        <f>IF(A382="","",IF(AND(ISNUMBER($F$3),ISNUMBER($F$4),A382&gt;=$F$3),$F$4,$F$2))</f>
      </c>
      <c r="K382" s="17">
        <f>IF(OR(A382="",NOT(ISNUMBER(I382))),"",IF(ISNUMBER($F$5),ROUND(J382*MIN(I382,MAX(0,$F$5-SUM(I$10:I381)))+N($F$6)*MAX(0,I382-MAX(0,$F$5-SUM(I$10:I381))),2),ROUND(I382*J382,2)))</f>
      </c>
      <c r="L382" s="5"/>
    </row>
    <row r="383">
      <c r="A383" s="10"/>
      <c r="B383" s="3"/>
      <c r="C383" s="3"/>
      <c r="D383" s="3"/>
      <c r="E383" s="3"/>
      <c r="F383" s="3"/>
      <c r="G383" s="6"/>
      <c r="H383" s="6"/>
      <c r="I383" s="15">
        <f>IF(AND(ISNUMBER(G383),ISNUMBER(H383)),H383-G383,"")</f>
      </c>
      <c r="J383" s="16">
        <f>IF(A383="","",IF(AND(ISNUMBER($F$3),ISNUMBER($F$4),A383&gt;=$F$3),$F$4,$F$2))</f>
      </c>
      <c r="K383" s="17">
        <f>IF(OR(A383="",NOT(ISNUMBER(I383))),"",IF(ISNUMBER($F$5),ROUND(J383*MIN(I383,MAX(0,$F$5-SUM(I$10:I382)))+N($F$6)*MAX(0,I383-MAX(0,$F$5-SUM(I$10:I382))),2),ROUND(I383*J383,2)))</f>
      </c>
      <c r="L383" s="5"/>
    </row>
    <row r="384">
      <c r="A384" s="10"/>
      <c r="B384" s="3"/>
      <c r="C384" s="3"/>
      <c r="D384" s="3"/>
      <c r="E384" s="3"/>
      <c r="F384" s="3"/>
      <c r="G384" s="6"/>
      <c r="H384" s="6"/>
      <c r="I384" s="15">
        <f>IF(AND(ISNUMBER(G384),ISNUMBER(H384)),H384-G384,"")</f>
      </c>
      <c r="J384" s="16">
        <f>IF(A384="","",IF(AND(ISNUMBER($F$3),ISNUMBER($F$4),A384&gt;=$F$3),$F$4,$F$2))</f>
      </c>
      <c r="K384" s="17">
        <f>IF(OR(A384="",NOT(ISNUMBER(I384))),"",IF(ISNUMBER($F$5),ROUND(J384*MIN(I384,MAX(0,$F$5-SUM(I$10:I383)))+N($F$6)*MAX(0,I384-MAX(0,$F$5-SUM(I$10:I383))),2),ROUND(I384*J384,2)))</f>
      </c>
      <c r="L384" s="5"/>
    </row>
    <row r="385">
      <c r="A385" s="10"/>
      <c r="B385" s="3"/>
      <c r="C385" s="3"/>
      <c r="D385" s="3"/>
      <c r="E385" s="3"/>
      <c r="F385" s="3"/>
      <c r="G385" s="6"/>
      <c r="H385" s="6"/>
      <c r="I385" s="15">
        <f>IF(AND(ISNUMBER(G385),ISNUMBER(H385)),H385-G385,"")</f>
      </c>
      <c r="J385" s="16">
        <f>IF(A385="","",IF(AND(ISNUMBER($F$3),ISNUMBER($F$4),A385&gt;=$F$3),$F$4,$F$2))</f>
      </c>
      <c r="K385" s="17">
        <f>IF(OR(A385="",NOT(ISNUMBER(I385))),"",IF(ISNUMBER($F$5),ROUND(J385*MIN(I385,MAX(0,$F$5-SUM(I$10:I384)))+N($F$6)*MAX(0,I385-MAX(0,$F$5-SUM(I$10:I384))),2),ROUND(I385*J385,2)))</f>
      </c>
      <c r="L385" s="5"/>
    </row>
    <row r="386">
      <c r="A386" s="10"/>
      <c r="B386" s="3"/>
      <c r="C386" s="3"/>
      <c r="D386" s="3"/>
      <c r="E386" s="3"/>
      <c r="F386" s="3"/>
      <c r="G386" s="6"/>
      <c r="H386" s="6"/>
      <c r="I386" s="15">
        <f>IF(AND(ISNUMBER(G386),ISNUMBER(H386)),H386-G386,"")</f>
      </c>
      <c r="J386" s="16">
        <f>IF(A386="","",IF(AND(ISNUMBER($F$3),ISNUMBER($F$4),A386&gt;=$F$3),$F$4,$F$2))</f>
      </c>
      <c r="K386" s="17">
        <f>IF(OR(A386="",NOT(ISNUMBER(I386))),"",IF(ISNUMBER($F$5),ROUND(J386*MIN(I386,MAX(0,$F$5-SUM(I$10:I385)))+N($F$6)*MAX(0,I386-MAX(0,$F$5-SUM(I$10:I385))),2),ROUND(I386*J386,2)))</f>
      </c>
      <c r="L386" s="5"/>
    </row>
    <row r="387">
      <c r="A387" s="10"/>
      <c r="B387" s="3"/>
      <c r="C387" s="3"/>
      <c r="D387" s="3"/>
      <c r="E387" s="3"/>
      <c r="F387" s="3"/>
      <c r="G387" s="6"/>
      <c r="H387" s="6"/>
      <c r="I387" s="15">
        <f>IF(AND(ISNUMBER(G387),ISNUMBER(H387)),H387-G387,"")</f>
      </c>
      <c r="J387" s="16">
        <f>IF(A387="","",IF(AND(ISNUMBER($F$3),ISNUMBER($F$4),A387&gt;=$F$3),$F$4,$F$2))</f>
      </c>
      <c r="K387" s="17">
        <f>IF(OR(A387="",NOT(ISNUMBER(I387))),"",IF(ISNUMBER($F$5),ROUND(J387*MIN(I387,MAX(0,$F$5-SUM(I$10:I386)))+N($F$6)*MAX(0,I387-MAX(0,$F$5-SUM(I$10:I386))),2),ROUND(I387*J387,2)))</f>
      </c>
      <c r="L387" s="5"/>
    </row>
    <row r="388">
      <c r="A388" s="10"/>
      <c r="B388" s="3"/>
      <c r="C388" s="3"/>
      <c r="D388" s="3"/>
      <c r="E388" s="3"/>
      <c r="F388" s="3"/>
      <c r="G388" s="6"/>
      <c r="H388" s="6"/>
      <c r="I388" s="15">
        <f>IF(AND(ISNUMBER(G388),ISNUMBER(H388)),H388-G388,"")</f>
      </c>
      <c r="J388" s="16">
        <f>IF(A388="","",IF(AND(ISNUMBER($F$3),ISNUMBER($F$4),A388&gt;=$F$3),$F$4,$F$2))</f>
      </c>
      <c r="K388" s="17">
        <f>IF(OR(A388="",NOT(ISNUMBER(I388))),"",IF(ISNUMBER($F$5),ROUND(J388*MIN(I388,MAX(0,$F$5-SUM(I$10:I387)))+N($F$6)*MAX(0,I388-MAX(0,$F$5-SUM(I$10:I387))),2),ROUND(I388*J388,2)))</f>
      </c>
      <c r="L388" s="5"/>
    </row>
    <row r="389">
      <c r="A389" s="10"/>
      <c r="B389" s="3"/>
      <c r="C389" s="3"/>
      <c r="D389" s="3"/>
      <c r="E389" s="3"/>
      <c r="F389" s="3"/>
      <c r="G389" s="6"/>
      <c r="H389" s="6"/>
      <c r="I389" s="15">
        <f>IF(AND(ISNUMBER(G389),ISNUMBER(H389)),H389-G389,"")</f>
      </c>
      <c r="J389" s="16">
        <f>IF(A389="","",IF(AND(ISNUMBER($F$3),ISNUMBER($F$4),A389&gt;=$F$3),$F$4,$F$2))</f>
      </c>
      <c r="K389" s="17">
        <f>IF(OR(A389="",NOT(ISNUMBER(I389))),"",IF(ISNUMBER($F$5),ROUND(J389*MIN(I389,MAX(0,$F$5-SUM(I$10:I388)))+N($F$6)*MAX(0,I389-MAX(0,$F$5-SUM(I$10:I388))),2),ROUND(I389*J389,2)))</f>
      </c>
      <c r="L389" s="5"/>
    </row>
    <row r="390">
      <c r="A390" s="10"/>
      <c r="B390" s="3"/>
      <c r="C390" s="3"/>
      <c r="D390" s="3"/>
      <c r="E390" s="3"/>
      <c r="F390" s="3"/>
      <c r="G390" s="6"/>
      <c r="H390" s="6"/>
      <c r="I390" s="15">
        <f>IF(AND(ISNUMBER(G390),ISNUMBER(H390)),H390-G390,"")</f>
      </c>
      <c r="J390" s="16">
        <f>IF(A390="","",IF(AND(ISNUMBER($F$3),ISNUMBER($F$4),A390&gt;=$F$3),$F$4,$F$2))</f>
      </c>
      <c r="K390" s="17">
        <f>IF(OR(A390="",NOT(ISNUMBER(I390))),"",IF(ISNUMBER($F$5),ROUND(J390*MIN(I390,MAX(0,$F$5-SUM(I$10:I389)))+N($F$6)*MAX(0,I390-MAX(0,$F$5-SUM(I$10:I389))),2),ROUND(I390*J390,2)))</f>
      </c>
      <c r="L390" s="5"/>
    </row>
    <row r="391">
      <c r="A391" s="10"/>
      <c r="B391" s="3"/>
      <c r="C391" s="3"/>
      <c r="D391" s="3"/>
      <c r="E391" s="3"/>
      <c r="F391" s="3"/>
      <c r="G391" s="6"/>
      <c r="H391" s="6"/>
      <c r="I391" s="15">
        <f>IF(AND(ISNUMBER(G391),ISNUMBER(H391)),H391-G391,"")</f>
      </c>
      <c r="J391" s="16">
        <f>IF(A391="","",IF(AND(ISNUMBER($F$3),ISNUMBER($F$4),A391&gt;=$F$3),$F$4,$F$2))</f>
      </c>
      <c r="K391" s="17">
        <f>IF(OR(A391="",NOT(ISNUMBER(I391))),"",IF(ISNUMBER($F$5),ROUND(J391*MIN(I391,MAX(0,$F$5-SUM(I$10:I390)))+N($F$6)*MAX(0,I391-MAX(0,$F$5-SUM(I$10:I390))),2),ROUND(I391*J391,2)))</f>
      </c>
      <c r="L391" s="5"/>
    </row>
    <row r="392">
      <c r="A392" s="10"/>
      <c r="B392" s="3"/>
      <c r="C392" s="3"/>
      <c r="D392" s="3"/>
      <c r="E392" s="3"/>
      <c r="F392" s="3"/>
      <c r="G392" s="6"/>
      <c r="H392" s="6"/>
      <c r="I392" s="15">
        <f>IF(AND(ISNUMBER(G392),ISNUMBER(H392)),H392-G392,"")</f>
      </c>
      <c r="J392" s="16">
        <f>IF(A392="","",IF(AND(ISNUMBER($F$3),ISNUMBER($F$4),A392&gt;=$F$3),$F$4,$F$2))</f>
      </c>
      <c r="K392" s="17">
        <f>IF(OR(A392="",NOT(ISNUMBER(I392))),"",IF(ISNUMBER($F$5),ROUND(J392*MIN(I392,MAX(0,$F$5-SUM(I$10:I391)))+N($F$6)*MAX(0,I392-MAX(0,$F$5-SUM(I$10:I391))),2),ROUND(I392*J392,2)))</f>
      </c>
      <c r="L392" s="5"/>
    </row>
    <row r="393">
      <c r="A393" s="10"/>
      <c r="B393" s="3"/>
      <c r="C393" s="3"/>
      <c r="D393" s="3"/>
      <c r="E393" s="3"/>
      <c r="F393" s="3"/>
      <c r="G393" s="6"/>
      <c r="H393" s="6"/>
      <c r="I393" s="15">
        <f>IF(AND(ISNUMBER(G393),ISNUMBER(H393)),H393-G393,"")</f>
      </c>
      <c r="J393" s="16">
        <f>IF(A393="","",IF(AND(ISNUMBER($F$3),ISNUMBER($F$4),A393&gt;=$F$3),$F$4,$F$2))</f>
      </c>
      <c r="K393" s="17">
        <f>IF(OR(A393="",NOT(ISNUMBER(I393))),"",IF(ISNUMBER($F$5),ROUND(J393*MIN(I393,MAX(0,$F$5-SUM(I$10:I392)))+N($F$6)*MAX(0,I393-MAX(0,$F$5-SUM(I$10:I392))),2),ROUND(I393*J393,2)))</f>
      </c>
      <c r="L393" s="5"/>
    </row>
    <row r="394">
      <c r="A394" s="10"/>
      <c r="B394" s="3"/>
      <c r="C394" s="3"/>
      <c r="D394" s="3"/>
      <c r="E394" s="3"/>
      <c r="F394" s="3"/>
      <c r="G394" s="6"/>
      <c r="H394" s="6"/>
      <c r="I394" s="15">
        <f>IF(AND(ISNUMBER(G394),ISNUMBER(H394)),H394-G394,"")</f>
      </c>
      <c r="J394" s="16">
        <f>IF(A394="","",IF(AND(ISNUMBER($F$3),ISNUMBER($F$4),A394&gt;=$F$3),$F$4,$F$2))</f>
      </c>
      <c r="K394" s="17">
        <f>IF(OR(A394="",NOT(ISNUMBER(I394))),"",IF(ISNUMBER($F$5),ROUND(J394*MIN(I394,MAX(0,$F$5-SUM(I$10:I393)))+N($F$6)*MAX(0,I394-MAX(0,$F$5-SUM(I$10:I393))),2),ROUND(I394*J394,2)))</f>
      </c>
      <c r="L394" s="5"/>
    </row>
    <row r="395">
      <c r="A395" s="10"/>
      <c r="B395" s="3"/>
      <c r="C395" s="3"/>
      <c r="D395" s="3"/>
      <c r="E395" s="3"/>
      <c r="F395" s="3"/>
      <c r="G395" s="6"/>
      <c r="H395" s="6"/>
      <c r="I395" s="15">
        <f>IF(AND(ISNUMBER(G395),ISNUMBER(H395)),H395-G395,"")</f>
      </c>
      <c r="J395" s="16">
        <f>IF(A395="","",IF(AND(ISNUMBER($F$3),ISNUMBER($F$4),A395&gt;=$F$3),$F$4,$F$2))</f>
      </c>
      <c r="K395" s="17">
        <f>IF(OR(A395="",NOT(ISNUMBER(I395))),"",IF(ISNUMBER($F$5),ROUND(J395*MIN(I395,MAX(0,$F$5-SUM(I$10:I394)))+N($F$6)*MAX(0,I395-MAX(0,$F$5-SUM(I$10:I394))),2),ROUND(I395*J395,2)))</f>
      </c>
      <c r="L395" s="5"/>
    </row>
    <row r="396">
      <c r="A396" s="10"/>
      <c r="B396" s="3"/>
      <c r="C396" s="3"/>
      <c r="D396" s="3"/>
      <c r="E396" s="3"/>
      <c r="F396" s="3"/>
      <c r="G396" s="6"/>
      <c r="H396" s="6"/>
      <c r="I396" s="15">
        <f>IF(AND(ISNUMBER(G396),ISNUMBER(H396)),H396-G396,"")</f>
      </c>
      <c r="J396" s="16">
        <f>IF(A396="","",IF(AND(ISNUMBER($F$3),ISNUMBER($F$4),A396&gt;=$F$3),$F$4,$F$2))</f>
      </c>
      <c r="K396" s="17">
        <f>IF(OR(A396="",NOT(ISNUMBER(I396))),"",IF(ISNUMBER($F$5),ROUND(J396*MIN(I396,MAX(0,$F$5-SUM(I$10:I395)))+N($F$6)*MAX(0,I396-MAX(0,$F$5-SUM(I$10:I395))),2),ROUND(I396*J396,2)))</f>
      </c>
      <c r="L396" s="5"/>
    </row>
    <row r="397">
      <c r="A397" s="10"/>
      <c r="B397" s="3"/>
      <c r="C397" s="3"/>
      <c r="D397" s="3"/>
      <c r="E397" s="3"/>
      <c r="F397" s="3"/>
      <c r="G397" s="6"/>
      <c r="H397" s="6"/>
      <c r="I397" s="15">
        <f>IF(AND(ISNUMBER(G397),ISNUMBER(H397)),H397-G397,"")</f>
      </c>
      <c r="J397" s="16">
        <f>IF(A397="","",IF(AND(ISNUMBER($F$3),ISNUMBER($F$4),A397&gt;=$F$3),$F$4,$F$2))</f>
      </c>
      <c r="K397" s="17">
        <f>IF(OR(A397="",NOT(ISNUMBER(I397))),"",IF(ISNUMBER($F$5),ROUND(J397*MIN(I397,MAX(0,$F$5-SUM(I$10:I396)))+N($F$6)*MAX(0,I397-MAX(0,$F$5-SUM(I$10:I396))),2),ROUND(I397*J397,2)))</f>
      </c>
      <c r="L397" s="5"/>
    </row>
    <row r="398">
      <c r="A398" s="10"/>
      <c r="B398" s="3"/>
      <c r="C398" s="3"/>
      <c r="D398" s="3"/>
      <c r="E398" s="3"/>
      <c r="F398" s="3"/>
      <c r="G398" s="6"/>
      <c r="H398" s="6"/>
      <c r="I398" s="15">
        <f>IF(AND(ISNUMBER(G398),ISNUMBER(H398)),H398-G398,"")</f>
      </c>
      <c r="J398" s="16">
        <f>IF(A398="","",IF(AND(ISNUMBER($F$3),ISNUMBER($F$4),A398&gt;=$F$3),$F$4,$F$2))</f>
      </c>
      <c r="K398" s="17">
        <f>IF(OR(A398="",NOT(ISNUMBER(I398))),"",IF(ISNUMBER($F$5),ROUND(J398*MIN(I398,MAX(0,$F$5-SUM(I$10:I397)))+N($F$6)*MAX(0,I398-MAX(0,$F$5-SUM(I$10:I397))),2),ROUND(I398*J398,2)))</f>
      </c>
      <c r="L398" s="5"/>
    </row>
    <row r="399">
      <c r="A399" s="10"/>
      <c r="B399" s="3"/>
      <c r="C399" s="3"/>
      <c r="D399" s="3"/>
      <c r="E399" s="3"/>
      <c r="F399" s="3"/>
      <c r="G399" s="6"/>
      <c r="H399" s="6"/>
      <c r="I399" s="15">
        <f>IF(AND(ISNUMBER(G399),ISNUMBER(H399)),H399-G399,"")</f>
      </c>
      <c r="J399" s="16">
        <f>IF(A399="","",IF(AND(ISNUMBER($F$3),ISNUMBER($F$4),A399&gt;=$F$3),$F$4,$F$2))</f>
      </c>
      <c r="K399" s="17">
        <f>IF(OR(A399="",NOT(ISNUMBER(I399))),"",IF(ISNUMBER($F$5),ROUND(J399*MIN(I399,MAX(0,$F$5-SUM(I$10:I398)))+N($F$6)*MAX(0,I399-MAX(0,$F$5-SUM(I$10:I398))),2),ROUND(I399*J399,2)))</f>
      </c>
      <c r="L399" s="5"/>
    </row>
    <row r="400">
      <c r="A400" s="10"/>
      <c r="B400" s="3"/>
      <c r="C400" s="3"/>
      <c r="D400" s="3"/>
      <c r="E400" s="3"/>
      <c r="F400" s="3"/>
      <c r="G400" s="6"/>
      <c r="H400" s="6"/>
      <c r="I400" s="15">
        <f>IF(AND(ISNUMBER(G400),ISNUMBER(H400)),H400-G400,"")</f>
      </c>
      <c r="J400" s="16">
        <f>IF(A400="","",IF(AND(ISNUMBER($F$3),ISNUMBER($F$4),A400&gt;=$F$3),$F$4,$F$2))</f>
      </c>
      <c r="K400" s="17">
        <f>IF(OR(A400="",NOT(ISNUMBER(I400))),"",IF(ISNUMBER($F$5),ROUND(J400*MIN(I400,MAX(0,$F$5-SUM(I$10:I399)))+N($F$6)*MAX(0,I400-MAX(0,$F$5-SUM(I$10:I399))),2),ROUND(I400*J400,2)))</f>
      </c>
      <c r="L400" s="5"/>
    </row>
    <row r="401">
      <c r="A401" s="10"/>
      <c r="B401" s="3"/>
      <c r="C401" s="3"/>
      <c r="D401" s="3"/>
      <c r="E401" s="3"/>
      <c r="F401" s="3"/>
      <c r="G401" s="6"/>
      <c r="H401" s="6"/>
      <c r="I401" s="15">
        <f>IF(AND(ISNUMBER(G401),ISNUMBER(H401)),H401-G401,"")</f>
      </c>
      <c r="J401" s="16">
        <f>IF(A401="","",IF(AND(ISNUMBER($F$3),ISNUMBER($F$4),A401&gt;=$F$3),$F$4,$F$2))</f>
      </c>
      <c r="K401" s="17">
        <f>IF(OR(A401="",NOT(ISNUMBER(I401))),"",IF(ISNUMBER($F$5),ROUND(J401*MIN(I401,MAX(0,$F$5-SUM(I$10:I400)))+N($F$6)*MAX(0,I401-MAX(0,$F$5-SUM(I$10:I400))),2),ROUND(I401*J401,2)))</f>
      </c>
      <c r="L401" s="5"/>
    </row>
    <row r="402">
      <c r="A402" s="10"/>
      <c r="B402" s="3"/>
      <c r="C402" s="3"/>
      <c r="D402" s="3"/>
      <c r="E402" s="3"/>
      <c r="F402" s="3"/>
      <c r="G402" s="6"/>
      <c r="H402" s="6"/>
      <c r="I402" s="15">
        <f>IF(AND(ISNUMBER(G402),ISNUMBER(H402)),H402-G402,"")</f>
      </c>
      <c r="J402" s="16">
        <f>IF(A402="","",IF(AND(ISNUMBER($F$3),ISNUMBER($F$4),A402&gt;=$F$3),$F$4,$F$2))</f>
      </c>
      <c r="K402" s="17">
        <f>IF(OR(A402="",NOT(ISNUMBER(I402))),"",IF(ISNUMBER($F$5),ROUND(J402*MIN(I402,MAX(0,$F$5-SUM(I$10:I401)))+N($F$6)*MAX(0,I402-MAX(0,$F$5-SUM(I$10:I401))),2),ROUND(I402*J402,2)))</f>
      </c>
      <c r="L402" s="5"/>
    </row>
    <row r="403">
      <c r="A403" s="10"/>
      <c r="B403" s="3"/>
      <c r="C403" s="3"/>
      <c r="D403" s="3"/>
      <c r="E403" s="3"/>
      <c r="F403" s="3"/>
      <c r="G403" s="6"/>
      <c r="H403" s="6"/>
      <c r="I403" s="15">
        <f>IF(AND(ISNUMBER(G403),ISNUMBER(H403)),H403-G403,"")</f>
      </c>
      <c r="J403" s="16">
        <f>IF(A403="","",IF(AND(ISNUMBER($F$3),ISNUMBER($F$4),A403&gt;=$F$3),$F$4,$F$2))</f>
      </c>
      <c r="K403" s="17">
        <f>IF(OR(A403="",NOT(ISNUMBER(I403))),"",IF(ISNUMBER($F$5),ROUND(J403*MIN(I403,MAX(0,$F$5-SUM(I$10:I402)))+N($F$6)*MAX(0,I403-MAX(0,$F$5-SUM(I$10:I402))),2),ROUND(I403*J403,2)))</f>
      </c>
      <c r="L403" s="5"/>
    </row>
    <row r="404">
      <c r="A404" s="10"/>
      <c r="B404" s="3"/>
      <c r="C404" s="3"/>
      <c r="D404" s="3"/>
      <c r="E404" s="3"/>
      <c r="F404" s="3"/>
      <c r="G404" s="6"/>
      <c r="H404" s="6"/>
      <c r="I404" s="15">
        <f>IF(AND(ISNUMBER(G404),ISNUMBER(H404)),H404-G404,"")</f>
      </c>
      <c r="J404" s="16">
        <f>IF(A404="","",IF(AND(ISNUMBER($F$3),ISNUMBER($F$4),A404&gt;=$F$3),$F$4,$F$2))</f>
      </c>
      <c r="K404" s="17">
        <f>IF(OR(A404="",NOT(ISNUMBER(I404))),"",IF(ISNUMBER($F$5),ROUND(J404*MIN(I404,MAX(0,$F$5-SUM(I$10:I403)))+N($F$6)*MAX(0,I404-MAX(0,$F$5-SUM(I$10:I403))),2),ROUND(I404*J404,2)))</f>
      </c>
      <c r="L404" s="5"/>
    </row>
    <row r="405">
      <c r="A405" s="10"/>
      <c r="B405" s="3"/>
      <c r="C405" s="3"/>
      <c r="D405" s="3"/>
      <c r="E405" s="3"/>
      <c r="F405" s="3"/>
      <c r="G405" s="6"/>
      <c r="H405" s="6"/>
      <c r="I405" s="15">
        <f>IF(AND(ISNUMBER(G405),ISNUMBER(H405)),H405-G405,"")</f>
      </c>
      <c r="J405" s="16">
        <f>IF(A405="","",IF(AND(ISNUMBER($F$3),ISNUMBER($F$4),A405&gt;=$F$3),$F$4,$F$2))</f>
      </c>
      <c r="K405" s="17">
        <f>IF(OR(A405="",NOT(ISNUMBER(I405))),"",IF(ISNUMBER($F$5),ROUND(J405*MIN(I405,MAX(0,$F$5-SUM(I$10:I404)))+N($F$6)*MAX(0,I405-MAX(0,$F$5-SUM(I$10:I404))),2),ROUND(I405*J405,2)))</f>
      </c>
      <c r="L405" s="5"/>
    </row>
    <row r="406">
      <c r="A406" s="10"/>
      <c r="B406" s="3"/>
      <c r="C406" s="3"/>
      <c r="D406" s="3"/>
      <c r="E406" s="3"/>
      <c r="F406" s="3"/>
      <c r="G406" s="6"/>
      <c r="H406" s="6"/>
      <c r="I406" s="15">
        <f>IF(AND(ISNUMBER(G406),ISNUMBER(H406)),H406-G406,"")</f>
      </c>
      <c r="J406" s="16">
        <f>IF(A406="","",IF(AND(ISNUMBER($F$3),ISNUMBER($F$4),A406&gt;=$F$3),$F$4,$F$2))</f>
      </c>
      <c r="K406" s="17">
        <f>IF(OR(A406="",NOT(ISNUMBER(I406))),"",IF(ISNUMBER($F$5),ROUND(J406*MIN(I406,MAX(0,$F$5-SUM(I$10:I405)))+N($F$6)*MAX(0,I406-MAX(0,$F$5-SUM(I$10:I405))),2),ROUND(I406*J406,2)))</f>
      </c>
      <c r="L406" s="5"/>
    </row>
    <row r="407">
      <c r="A407" s="10"/>
      <c r="B407" s="3"/>
      <c r="C407" s="3"/>
      <c r="D407" s="3"/>
      <c r="E407" s="3"/>
      <c r="F407" s="3"/>
      <c r="G407" s="6"/>
      <c r="H407" s="6"/>
      <c r="I407" s="15">
        <f>IF(AND(ISNUMBER(G407),ISNUMBER(H407)),H407-G407,"")</f>
      </c>
      <c r="J407" s="16">
        <f>IF(A407="","",IF(AND(ISNUMBER($F$3),ISNUMBER($F$4),A407&gt;=$F$3),$F$4,$F$2))</f>
      </c>
      <c r="K407" s="17">
        <f>IF(OR(A407="",NOT(ISNUMBER(I407))),"",IF(ISNUMBER($F$5),ROUND(J407*MIN(I407,MAX(0,$F$5-SUM(I$10:I406)))+N($F$6)*MAX(0,I407-MAX(0,$F$5-SUM(I$10:I406))),2),ROUND(I407*J407,2)))</f>
      </c>
      <c r="L407" s="5"/>
    </row>
    <row r="408">
      <c r="A408" s="10"/>
      <c r="B408" s="3"/>
      <c r="C408" s="3"/>
      <c r="D408" s="3"/>
      <c r="E408" s="3"/>
      <c r="F408" s="3"/>
      <c r="G408" s="6"/>
      <c r="H408" s="6"/>
      <c r="I408" s="15">
        <f>IF(AND(ISNUMBER(G408),ISNUMBER(H408)),H408-G408,"")</f>
      </c>
      <c r="J408" s="16">
        <f>IF(A408="","",IF(AND(ISNUMBER($F$3),ISNUMBER($F$4),A408&gt;=$F$3),$F$4,$F$2))</f>
      </c>
      <c r="K408" s="17">
        <f>IF(OR(A408="",NOT(ISNUMBER(I408))),"",IF(ISNUMBER($F$5),ROUND(J408*MIN(I408,MAX(0,$F$5-SUM(I$10:I407)))+N($F$6)*MAX(0,I408-MAX(0,$F$5-SUM(I$10:I407))),2),ROUND(I408*J408,2)))</f>
      </c>
      <c r="L408" s="5"/>
    </row>
    <row r="409">
      <c r="A409" s="10"/>
      <c r="B409" s="3"/>
      <c r="C409" s="3"/>
      <c r="D409" s="3"/>
      <c r="E409" s="3"/>
      <c r="F409" s="3"/>
      <c r="G409" s="6"/>
      <c r="H409" s="6"/>
      <c r="I409" s="15">
        <f>IF(AND(ISNUMBER(G409),ISNUMBER(H409)),H409-G409,"")</f>
      </c>
      <c r="J409" s="16">
        <f>IF(A409="","",IF(AND(ISNUMBER($F$3),ISNUMBER($F$4),A409&gt;=$F$3),$F$4,$F$2))</f>
      </c>
      <c r="K409" s="17">
        <f>IF(OR(A409="",NOT(ISNUMBER(I409))),"",IF(ISNUMBER($F$5),ROUND(J409*MIN(I409,MAX(0,$F$5-SUM(I$10:I408)))+N($F$6)*MAX(0,I409-MAX(0,$F$5-SUM(I$10:I408))),2),ROUND(I409*J409,2)))</f>
      </c>
      <c r="L409" s="5"/>
    </row>
    <row r="410">
      <c r="A410" s="10"/>
      <c r="B410" s="3"/>
      <c r="C410" s="3"/>
      <c r="D410" s="3"/>
      <c r="E410" s="3"/>
      <c r="F410" s="3"/>
      <c r="G410" s="6"/>
      <c r="H410" s="6"/>
      <c r="I410" s="15">
        <f>IF(AND(ISNUMBER(G410),ISNUMBER(H410)),H410-G410,"")</f>
      </c>
      <c r="J410" s="16">
        <f>IF(A410="","",IF(AND(ISNUMBER($F$3),ISNUMBER($F$4),A410&gt;=$F$3),$F$4,$F$2))</f>
      </c>
      <c r="K410" s="17">
        <f>IF(OR(A410="",NOT(ISNUMBER(I410))),"",IF(ISNUMBER($F$5),ROUND(J410*MIN(I410,MAX(0,$F$5-SUM(I$10:I409)))+N($F$6)*MAX(0,I410-MAX(0,$F$5-SUM(I$10:I409))),2),ROUND(I410*J410,2)))</f>
      </c>
      <c r="L410" s="5"/>
    </row>
    <row r="412">
      <c r="A412" s="18" t="s">
        <v>43</v>
      </c>
    </row>
  </sheetData>
  <mergeCells count="8">
    <mergeCell ref="A2:B2"/>
    <mergeCell ref="A3:B3"/>
    <mergeCell ref="A4:B4"/>
    <mergeCell ref="A5:B5"/>
    <mergeCell ref="A6:B6"/>
    <mergeCell ref="A7:B7"/>
    <mergeCell ref="A8:B8"/>
    <mergeCell ref="A412:L412"/>
  </mergeCells>
  <dataValidations count="2">
    <dataValidation type="list" allowBlank="1" showInputMessage="1" showErrorMessage="1" promptTitle="Choose from the list" prompt="miles (US) or km (Canada)" sqref="C4">
      <formula1>"miles,km"</formula1>
    </dataValidation>
    <dataValidation type="list" allowBlank="1" showInputMessage="1" showErrorMessage="1" promptTitle="Choose from the list" prompt="Y if you will bill this trip to the customer" sqref="L11:L410">
      <formula1>"Y,N"</formula1>
    </dataValidation>
  </dataValidations>
  <pageMargins left="0.5" right="0.5" top="0.6" bottom="0.7" header="0.3" footer="0.3"/>
  <pageSetup paperSize="1" orientation="landscape" fitToWidth="1" fitToHeight="0"/>
  <headerFooter>
    <oddFooter>&amp;L&amp;8&amp;K6B7280Template from AcboBooks · acbobooks.com&amp;R&amp;8&amp;K6B7280Page &amp;P of &amp;N</oddFooter>
  </headerFooter>
</worksheet>
</file>

<file path=xl/worksheets/sheet2.xml><?xml version="1.0" encoding="utf-8"?>
<worksheet xmlns="http://schemas.openxmlformats.org/spreadsheetml/2006/main" xmlns:r="http://schemas.openxmlformats.org/officeDocument/2006/relationships">
  <sheetPr>
    <tabColor rgb="FF6B7280"/>
  </sheetPr>
  <dimension ref="A1:D21"/>
  <sheetViews>
    <sheetView workbookViewId="0">
      <pane ySplit="4" topLeftCell="A5" activePane="bottomLeft" state="frozen"/>
      <selection pane="bottomLeft" activeCell="A5" sqref="A5"/>
    </sheetView>
  </sheetViews>
  <sheetFormatPr defaultRowHeight="15"/>
  <cols>
    <col min="1" max="1" width="16" customWidth="1"/>
    <col min="2" max="2" width="15" customWidth="1"/>
    <col min="3" max="3" width="15" customWidth="1"/>
    <col min="4" max="4" width="15" customWidth="1"/>
  </cols>
  <sheetData>
    <row r="1" ht="28" customHeight="1">
      <c r="A1" s="1" t="s">
        <v>44</v>
      </c>
    </row>
    <row r="2">
      <c r="A2" s="2">
        <f>"Tax year "&amp;'Mileage log'!C3&amp;", in "&amp;'Mileage log'!C4</f>
      </c>
    </row>
    <row r="4">
      <c r="A4" s="19" t="s">
        <v>45</v>
      </c>
      <c r="B4" s="14" t="s">
        <v>46</v>
      </c>
      <c r="C4" s="14" t="s">
        <v>28</v>
      </c>
      <c r="D4" s="14" t="s">
        <v>30</v>
      </c>
    </row>
    <row r="5">
      <c r="A5" s="20">
        <f>DATE('Mileage log'!$C$3,1,1)</f>
      </c>
      <c r="B5" s="21">
        <f>COUNTIFS('Mileage log'!$A$11:$A$410,"&gt;="&amp;DATE('Mileage log'!$C$3,1,1),'Mileage log'!$A$11:$A$410,"&lt;"&amp;DATE('Mileage log'!$C$3,2,1))</f>
      </c>
      <c r="C5" s="7">
        <f>SUMIFS('Mileage log'!$I$11:$I$410,'Mileage log'!$A$11:$A$410,"&gt;="&amp;DATE('Mileage log'!$C$3,1,1),'Mileage log'!$A$11:$A$410,"&lt;"&amp;DATE('Mileage log'!$C$3,2,1))</f>
      </c>
      <c r="D5" s="17">
        <f>SUMIFS('Mileage log'!$K$11:$K$410,'Mileage log'!$A$11:$A$410,"&gt;="&amp;DATE('Mileage log'!$C$3,1,1),'Mileage log'!$A$11:$A$410,"&lt;"&amp;DATE('Mileage log'!$C$3,2,1))</f>
      </c>
    </row>
    <row r="6">
      <c r="A6" s="20">
        <f>DATE('Mileage log'!$C$3,2,1)</f>
      </c>
      <c r="B6" s="21">
        <f>COUNTIFS('Mileage log'!$A$11:$A$410,"&gt;="&amp;DATE('Mileage log'!$C$3,2,1),'Mileage log'!$A$11:$A$410,"&lt;"&amp;DATE('Mileage log'!$C$3,3,1))</f>
      </c>
      <c r="C6" s="7">
        <f>SUMIFS('Mileage log'!$I$11:$I$410,'Mileage log'!$A$11:$A$410,"&gt;="&amp;DATE('Mileage log'!$C$3,2,1),'Mileage log'!$A$11:$A$410,"&lt;"&amp;DATE('Mileage log'!$C$3,3,1))</f>
      </c>
      <c r="D6" s="17">
        <f>SUMIFS('Mileage log'!$K$11:$K$410,'Mileage log'!$A$11:$A$410,"&gt;="&amp;DATE('Mileage log'!$C$3,2,1),'Mileage log'!$A$11:$A$410,"&lt;"&amp;DATE('Mileage log'!$C$3,3,1))</f>
      </c>
    </row>
    <row r="7">
      <c r="A7" s="20">
        <f>DATE('Mileage log'!$C$3,3,1)</f>
      </c>
      <c r="B7" s="21">
        <f>COUNTIFS('Mileage log'!$A$11:$A$410,"&gt;="&amp;DATE('Mileage log'!$C$3,3,1),'Mileage log'!$A$11:$A$410,"&lt;"&amp;DATE('Mileage log'!$C$3,4,1))</f>
      </c>
      <c r="C7" s="7">
        <f>SUMIFS('Mileage log'!$I$11:$I$410,'Mileage log'!$A$11:$A$410,"&gt;="&amp;DATE('Mileage log'!$C$3,3,1),'Mileage log'!$A$11:$A$410,"&lt;"&amp;DATE('Mileage log'!$C$3,4,1))</f>
      </c>
      <c r="D7" s="17">
        <f>SUMIFS('Mileage log'!$K$11:$K$410,'Mileage log'!$A$11:$A$410,"&gt;="&amp;DATE('Mileage log'!$C$3,3,1),'Mileage log'!$A$11:$A$410,"&lt;"&amp;DATE('Mileage log'!$C$3,4,1))</f>
      </c>
    </row>
    <row r="8">
      <c r="A8" s="20">
        <f>DATE('Mileage log'!$C$3,4,1)</f>
      </c>
      <c r="B8" s="21">
        <f>COUNTIFS('Mileage log'!$A$11:$A$410,"&gt;="&amp;DATE('Mileage log'!$C$3,4,1),'Mileage log'!$A$11:$A$410,"&lt;"&amp;DATE('Mileage log'!$C$3,5,1))</f>
      </c>
      <c r="C8" s="7">
        <f>SUMIFS('Mileage log'!$I$11:$I$410,'Mileage log'!$A$11:$A$410,"&gt;="&amp;DATE('Mileage log'!$C$3,4,1),'Mileage log'!$A$11:$A$410,"&lt;"&amp;DATE('Mileage log'!$C$3,5,1))</f>
      </c>
      <c r="D8" s="17">
        <f>SUMIFS('Mileage log'!$K$11:$K$410,'Mileage log'!$A$11:$A$410,"&gt;="&amp;DATE('Mileage log'!$C$3,4,1),'Mileage log'!$A$11:$A$410,"&lt;"&amp;DATE('Mileage log'!$C$3,5,1))</f>
      </c>
    </row>
    <row r="9">
      <c r="A9" s="20">
        <f>DATE('Mileage log'!$C$3,5,1)</f>
      </c>
      <c r="B9" s="21">
        <f>COUNTIFS('Mileage log'!$A$11:$A$410,"&gt;="&amp;DATE('Mileage log'!$C$3,5,1),'Mileage log'!$A$11:$A$410,"&lt;"&amp;DATE('Mileage log'!$C$3,6,1))</f>
      </c>
      <c r="C9" s="7">
        <f>SUMIFS('Mileage log'!$I$11:$I$410,'Mileage log'!$A$11:$A$410,"&gt;="&amp;DATE('Mileage log'!$C$3,5,1),'Mileage log'!$A$11:$A$410,"&lt;"&amp;DATE('Mileage log'!$C$3,6,1))</f>
      </c>
      <c r="D9" s="17">
        <f>SUMIFS('Mileage log'!$K$11:$K$410,'Mileage log'!$A$11:$A$410,"&gt;="&amp;DATE('Mileage log'!$C$3,5,1),'Mileage log'!$A$11:$A$410,"&lt;"&amp;DATE('Mileage log'!$C$3,6,1))</f>
      </c>
    </row>
    <row r="10">
      <c r="A10" s="20">
        <f>DATE('Mileage log'!$C$3,6,1)</f>
      </c>
      <c r="B10" s="21">
        <f>COUNTIFS('Mileage log'!$A$11:$A$410,"&gt;="&amp;DATE('Mileage log'!$C$3,6,1),'Mileage log'!$A$11:$A$410,"&lt;"&amp;DATE('Mileage log'!$C$3,7,1))</f>
      </c>
      <c r="C10" s="7">
        <f>SUMIFS('Mileage log'!$I$11:$I$410,'Mileage log'!$A$11:$A$410,"&gt;="&amp;DATE('Mileage log'!$C$3,6,1),'Mileage log'!$A$11:$A$410,"&lt;"&amp;DATE('Mileage log'!$C$3,7,1))</f>
      </c>
      <c r="D10" s="17">
        <f>SUMIFS('Mileage log'!$K$11:$K$410,'Mileage log'!$A$11:$A$410,"&gt;="&amp;DATE('Mileage log'!$C$3,6,1),'Mileage log'!$A$11:$A$410,"&lt;"&amp;DATE('Mileage log'!$C$3,7,1))</f>
      </c>
    </row>
    <row r="11">
      <c r="A11" s="20">
        <f>DATE('Mileage log'!$C$3,7,1)</f>
      </c>
      <c r="B11" s="21">
        <f>COUNTIFS('Mileage log'!$A$11:$A$410,"&gt;="&amp;DATE('Mileage log'!$C$3,7,1),'Mileage log'!$A$11:$A$410,"&lt;"&amp;DATE('Mileage log'!$C$3,8,1))</f>
      </c>
      <c r="C11" s="7">
        <f>SUMIFS('Mileage log'!$I$11:$I$410,'Mileage log'!$A$11:$A$410,"&gt;="&amp;DATE('Mileage log'!$C$3,7,1),'Mileage log'!$A$11:$A$410,"&lt;"&amp;DATE('Mileage log'!$C$3,8,1))</f>
      </c>
      <c r="D11" s="17">
        <f>SUMIFS('Mileage log'!$K$11:$K$410,'Mileage log'!$A$11:$A$410,"&gt;="&amp;DATE('Mileage log'!$C$3,7,1),'Mileage log'!$A$11:$A$410,"&lt;"&amp;DATE('Mileage log'!$C$3,8,1))</f>
      </c>
    </row>
    <row r="12">
      <c r="A12" s="20">
        <f>DATE('Mileage log'!$C$3,8,1)</f>
      </c>
      <c r="B12" s="21">
        <f>COUNTIFS('Mileage log'!$A$11:$A$410,"&gt;="&amp;DATE('Mileage log'!$C$3,8,1),'Mileage log'!$A$11:$A$410,"&lt;"&amp;DATE('Mileage log'!$C$3,9,1))</f>
      </c>
      <c r="C12" s="7">
        <f>SUMIFS('Mileage log'!$I$11:$I$410,'Mileage log'!$A$11:$A$410,"&gt;="&amp;DATE('Mileage log'!$C$3,8,1),'Mileage log'!$A$11:$A$410,"&lt;"&amp;DATE('Mileage log'!$C$3,9,1))</f>
      </c>
      <c r="D12" s="17">
        <f>SUMIFS('Mileage log'!$K$11:$K$410,'Mileage log'!$A$11:$A$410,"&gt;="&amp;DATE('Mileage log'!$C$3,8,1),'Mileage log'!$A$11:$A$410,"&lt;"&amp;DATE('Mileage log'!$C$3,9,1))</f>
      </c>
    </row>
    <row r="13">
      <c r="A13" s="20">
        <f>DATE('Mileage log'!$C$3,9,1)</f>
      </c>
      <c r="B13" s="21">
        <f>COUNTIFS('Mileage log'!$A$11:$A$410,"&gt;="&amp;DATE('Mileage log'!$C$3,9,1),'Mileage log'!$A$11:$A$410,"&lt;"&amp;DATE('Mileage log'!$C$3,10,1))</f>
      </c>
      <c r="C13" s="7">
        <f>SUMIFS('Mileage log'!$I$11:$I$410,'Mileage log'!$A$11:$A$410,"&gt;="&amp;DATE('Mileage log'!$C$3,9,1),'Mileage log'!$A$11:$A$410,"&lt;"&amp;DATE('Mileage log'!$C$3,10,1))</f>
      </c>
      <c r="D13" s="17">
        <f>SUMIFS('Mileage log'!$K$11:$K$410,'Mileage log'!$A$11:$A$410,"&gt;="&amp;DATE('Mileage log'!$C$3,9,1),'Mileage log'!$A$11:$A$410,"&lt;"&amp;DATE('Mileage log'!$C$3,10,1))</f>
      </c>
    </row>
    <row r="14">
      <c r="A14" s="20">
        <f>DATE('Mileage log'!$C$3,10,1)</f>
      </c>
      <c r="B14" s="21">
        <f>COUNTIFS('Mileage log'!$A$11:$A$410,"&gt;="&amp;DATE('Mileage log'!$C$3,10,1),'Mileage log'!$A$11:$A$410,"&lt;"&amp;DATE('Mileage log'!$C$3,11,1))</f>
      </c>
      <c r="C14" s="7">
        <f>SUMIFS('Mileage log'!$I$11:$I$410,'Mileage log'!$A$11:$A$410,"&gt;="&amp;DATE('Mileage log'!$C$3,10,1),'Mileage log'!$A$11:$A$410,"&lt;"&amp;DATE('Mileage log'!$C$3,11,1))</f>
      </c>
      <c r="D14" s="17">
        <f>SUMIFS('Mileage log'!$K$11:$K$410,'Mileage log'!$A$11:$A$410,"&gt;="&amp;DATE('Mileage log'!$C$3,10,1),'Mileage log'!$A$11:$A$410,"&lt;"&amp;DATE('Mileage log'!$C$3,11,1))</f>
      </c>
    </row>
    <row r="15">
      <c r="A15" s="20">
        <f>DATE('Mileage log'!$C$3,11,1)</f>
      </c>
      <c r="B15" s="21">
        <f>COUNTIFS('Mileage log'!$A$11:$A$410,"&gt;="&amp;DATE('Mileage log'!$C$3,11,1),'Mileage log'!$A$11:$A$410,"&lt;"&amp;DATE('Mileage log'!$C$3,12,1))</f>
      </c>
      <c r="C15" s="7">
        <f>SUMIFS('Mileage log'!$I$11:$I$410,'Mileage log'!$A$11:$A$410,"&gt;="&amp;DATE('Mileage log'!$C$3,11,1),'Mileage log'!$A$11:$A$410,"&lt;"&amp;DATE('Mileage log'!$C$3,12,1))</f>
      </c>
      <c r="D15" s="17">
        <f>SUMIFS('Mileage log'!$K$11:$K$410,'Mileage log'!$A$11:$A$410,"&gt;="&amp;DATE('Mileage log'!$C$3,11,1),'Mileage log'!$A$11:$A$410,"&lt;"&amp;DATE('Mileage log'!$C$3,12,1))</f>
      </c>
    </row>
    <row r="16">
      <c r="A16" s="20">
        <f>DATE('Mileage log'!$C$3,12,1)</f>
      </c>
      <c r="B16" s="21">
        <f>COUNTIFS('Mileage log'!$A$11:$A$410,"&gt;="&amp;DATE('Mileage log'!$C$3,12,1),'Mileage log'!$A$11:$A$410,"&lt;"&amp;DATE('Mileage log'!$C$3,13,1))</f>
      </c>
      <c r="C16" s="7">
        <f>SUMIFS('Mileage log'!$I$11:$I$410,'Mileage log'!$A$11:$A$410,"&gt;="&amp;DATE('Mileage log'!$C$3,12,1),'Mileage log'!$A$11:$A$410,"&lt;"&amp;DATE('Mileage log'!$C$3,13,1))</f>
      </c>
      <c r="D16" s="17">
        <f>SUMIFS('Mileage log'!$K$11:$K$410,'Mileage log'!$A$11:$A$410,"&gt;="&amp;DATE('Mileage log'!$C$3,12,1),'Mileage log'!$A$11:$A$410,"&lt;"&amp;DATE('Mileage log'!$C$3,13,1))</f>
      </c>
    </row>
    <row r="17">
      <c r="A17" s="22" t="s">
        <v>47</v>
      </c>
      <c r="B17" s="23">
        <f>SUM(B5:B16)</f>
      </c>
      <c r="C17" s="24">
        <f>SUM(C5:C16)</f>
      </c>
      <c r="D17" s="25">
        <f>SUM(D5:D16)</f>
      </c>
    </row>
    <row r="19">
      <c r="A19" s="2" t="s">
        <v>48</v>
      </c>
    </row>
    <row r="21">
      <c r="A21" s="18" t="s">
        <v>43</v>
      </c>
    </row>
  </sheetData>
  <mergeCells count="1">
    <mergeCell ref="A21:D21"/>
  </mergeCells>
  <pageMargins left="0.5" right="0.5" top="0.6" bottom="0.7" header="0.3" footer="0.3"/>
  <pageSetup paperSize="1" orientation="portrait"/>
  <headerFooter>
    <oddFooter>&amp;L&amp;8&amp;K6B7280Template from AcboBooks · acbobooks.com&amp;R&amp;8&amp;K6B7280Page &amp;P of &amp;N</oddFooter>
  </headerFooter>
</worksheet>
</file>

<file path=xl/worksheets/sheet3.xml><?xml version="1.0" encoding="utf-8"?>
<worksheet xmlns="http://schemas.openxmlformats.org/spreadsheetml/2006/main" xmlns:r="http://schemas.openxmlformats.org/officeDocument/2006/relationships">
  <sheetPr>
    <tabColor rgb="FF6B7280"/>
  </sheetPr>
  <dimension ref="A1:B28"/>
  <sheetViews>
    <sheetView showGridLines="0" workbookViewId="0"/>
  </sheetViews>
  <sheetFormatPr defaultRowHeight="15"/>
  <cols>
    <col min="1" max="1" width="4" customWidth="1"/>
    <col min="2" max="2" width="100" customWidth="1"/>
  </cols>
  <sheetData>
    <row r="1" ht="30" customHeight="1">
      <c r="B1" s="26" t="s">
        <v>49</v>
      </c>
    </row>
    <row r="2">
      <c r="B2" s="18" t="s">
        <v>43</v>
      </c>
    </row>
    <row r="4" ht="45" customHeight="1">
      <c r="B4" s="27" t="s">
        <v>50</v>
      </c>
    </row>
    <row r="6">
      <c r="B6" s="28" t="s">
        <v>51</v>
      </c>
    </row>
    <row r="7" ht="30" customHeight="1">
      <c r="A7" s="29">
        <v>1</v>
      </c>
      <c r="B7" s="27" t="s">
        <v>52</v>
      </c>
    </row>
    <row r="8" ht="45" customHeight="1">
      <c r="A8" s="29">
        <v>2</v>
      </c>
      <c r="B8" s="27" t="s">
        <v>53</v>
      </c>
    </row>
    <row r="9" ht="15" customHeight="1">
      <c r="A9" s="29">
        <v>3</v>
      </c>
      <c r="B9" s="27" t="s">
        <v>54</v>
      </c>
    </row>
    <row r="10" ht="45" customHeight="1">
      <c r="A10" s="29">
        <v>4</v>
      </c>
      <c r="B10" s="27" t="s">
        <v>55</v>
      </c>
    </row>
    <row r="11" ht="15" customHeight="1">
      <c r="A11" s="29">
        <v>5</v>
      </c>
      <c r="B11" s="27" t="s">
        <v>56</v>
      </c>
    </row>
    <row r="12" ht="15" customHeight="1">
      <c r="A12" s="29">
        <v>6</v>
      </c>
      <c r="B12" s="27" t="s">
        <v>57</v>
      </c>
    </row>
    <row r="14">
      <c r="B14" s="28" t="s">
        <v>58</v>
      </c>
    </row>
    <row r="15" ht="30" customHeight="1">
      <c r="A15" s="29" t="s">
        <v>59</v>
      </c>
      <c r="B15" s="27" t="s">
        <v>60</v>
      </c>
    </row>
    <row r="16" ht="45" customHeight="1">
      <c r="A16" s="29" t="s">
        <v>59</v>
      </c>
      <c r="B16" s="27" t="s">
        <v>61</v>
      </c>
    </row>
    <row r="17" ht="60" customHeight="1">
      <c r="A17" s="29" t="s">
        <v>59</v>
      </c>
      <c r="B17" s="27" t="s">
        <v>62</v>
      </c>
    </row>
    <row r="18" ht="15" customHeight="1">
      <c r="A18" s="29" t="s">
        <v>59</v>
      </c>
      <c r="B18" s="27" t="s">
        <v>63</v>
      </c>
    </row>
    <row r="19" ht="45" customHeight="1">
      <c r="A19" s="29" t="s">
        <v>59</v>
      </c>
      <c r="B19" s="27" t="s">
        <v>64</v>
      </c>
    </row>
    <row r="20" ht="30" customHeight="1">
      <c r="A20" s="29" t="s">
        <v>59</v>
      </c>
      <c r="B20" s="27" t="s">
        <v>65</v>
      </c>
    </row>
    <row r="22">
      <c r="B22" s="28" t="s">
        <v>66</v>
      </c>
    </row>
    <row r="23">
      <c r="B23" s="27" t="s">
        <v>67</v>
      </c>
    </row>
    <row r="24">
      <c r="B24" s="27" t="s">
        <v>68</v>
      </c>
    </row>
    <row r="25">
      <c r="B25" s="27" t="s">
        <v>69</v>
      </c>
    </row>
    <row r="27">
      <c r="B27" s="28" t="s">
        <v>70</v>
      </c>
    </row>
    <row r="28" ht="30" customHeight="1">
      <c r="B28" s="27" t="s">
        <v>71</v>
      </c>
    </row>
  </sheetData>
  <pageMargins left="0.5" right="0.5" top="0.6" bottom="0.7" header="0.3" footer="0.3"/>
  <pageSetup paperSize="1" orientation="portrait"/>
  <headerFooter>
    <oddFooter>&amp;L&amp;8&amp;K6B7280Template from AcboBooks · acbobooks.com&amp;R&amp;8&amp;K6B7280Page &amp;P of &amp;N</oddFooter>
  </headerFooter>
</worksheet>
</file>

<file path=docProps/app.xml><?xml version="1.0" encoding="utf-8"?>
<Properties xmlns="http://schemas.openxmlformats.org/officeDocument/2006/extended-properties">
  <Application>Microsoft Excel</Application>
  <Company>AcboBooks LLC</Company>
</Properties>
</file>

<file path=docProps/core.xml><?xml version="1.0" encoding="utf-8"?>
<cp:coreProperties xmlns:cp="http://schemas.openxmlformats.org/package/2006/metadata/core-properties" xmlns:dc="http://purl.org/dc/elements/1.1/" xmlns:dcterms="http://purl.org/dc/terms/" xmlns:xsi="http://www.w3.org/2001/XMLSchema-instance">
  <dc:title>Mileage log template</dc:title>
  <dc:subject>Mileage log</dc:subject>
  <dc:creator>AcboBooks</dc:creator>
  <cp:keywords>mileage log template, IRS, CRA, logbook, excel</cp:keywords>
  <dc:description>Free template from AcboBooks, acbobooks.com</dc:description>
  <dcterms:created xsi:type="dcterms:W3CDTF">2026-10-25T00:00:00Z</dcterms:created>
  <dcterms:modified xsi:type="dcterms:W3CDTF">2026-10-25T00:00:00Z</dcterms:modified>
</cp:coreProperties>
</file>